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 カブス・春季・秋季\"/>
    </mc:Choice>
  </mc:AlternateContent>
  <bookViews>
    <workbookView xWindow="0" yWindow="0" windowWidth="20490" windowHeight="7530" tabRatio="658"/>
  </bookViews>
  <sheets>
    <sheet name="試合結果 (22節)" sheetId="144" r:id="rId1"/>
    <sheet name="カブス星取表" sheetId="34" r:id="rId2"/>
    <sheet name="カブス順位表" sheetId="9" r:id="rId3"/>
    <sheet name="秋季星取表" sheetId="130" r:id="rId4"/>
    <sheet name="秋季順位表" sheetId="131" r:id="rId5"/>
    <sheet name="春季星取表" sheetId="120" r:id="rId6"/>
    <sheet name="春季順位表" sheetId="121" r:id="rId7"/>
    <sheet name="試合結果 (21節)" sheetId="143" r:id="rId8"/>
    <sheet name="試合結果 (20節)" sheetId="142" r:id="rId9"/>
    <sheet name="試合結果 (19節)" sheetId="141" r:id="rId10"/>
    <sheet name="試合結果 (18節)" sheetId="140" r:id="rId11"/>
    <sheet name="試合結果 (17節)" sheetId="139" r:id="rId12"/>
    <sheet name="試合結果 (16節)" sheetId="138" r:id="rId13"/>
    <sheet name="試合結果 (15節)" sheetId="136" r:id="rId14"/>
    <sheet name="試合結果 (14節)" sheetId="137" r:id="rId15"/>
    <sheet name="試合結果 (13節)" sheetId="135" r:id="rId16"/>
    <sheet name="試合結果 (12節)" sheetId="134" r:id="rId17"/>
    <sheet name="試合結果 (11節)" sheetId="133" r:id="rId18"/>
    <sheet name="試合結果 (10節)" sheetId="132" r:id="rId19"/>
    <sheet name="試合結果 (９節)" sheetId="129" r:id="rId20"/>
    <sheet name="試合結果 (8節)" sheetId="128" r:id="rId21"/>
    <sheet name="試合結果 (7節)" sheetId="127" r:id="rId22"/>
    <sheet name="試合結果 (6節)" sheetId="126" r:id="rId23"/>
    <sheet name="試合結果 (5節)" sheetId="125" r:id="rId24"/>
    <sheet name="試合結果 (4節)" sheetId="124" r:id="rId25"/>
    <sheet name="試合結果 (3節)" sheetId="123" r:id="rId26"/>
    <sheet name="試合結果 (2節)" sheetId="122" r:id="rId27"/>
    <sheet name="試合結果 (1節)" sheetId="111" r:id="rId28"/>
  </sheets>
  <externalReferences>
    <externalReference r:id="rId29"/>
  </externalReferences>
  <definedNames>
    <definedName name="_xlnm.Print_Area" localSheetId="2">カブス順位表!$B$1:$K$33</definedName>
    <definedName name="_xlnm.Print_Area" localSheetId="1">カブス星取表!$C$1:$BX$99</definedName>
    <definedName name="_xlnm.Print_Area" localSheetId="18">'試合結果 (10節)'!$B$1:$K$44</definedName>
    <definedName name="_xlnm.Print_Area" localSheetId="17">'試合結果 (11節)'!$K$1:$S$44</definedName>
    <definedName name="_xlnm.Print_Area" localSheetId="16">'試合結果 (12節)'!$B$1:$J$38</definedName>
    <definedName name="_xlnm.Print_Area" localSheetId="15">'試合結果 (13節)'!$B$1:$K$46</definedName>
    <definedName name="_xlnm.Print_Area" localSheetId="14">'試合結果 (14節)'!$L$1:$U$46</definedName>
    <definedName name="_xlnm.Print_Area" localSheetId="13">'試合結果 (15節)'!$L$1:$U$46</definedName>
    <definedName name="_xlnm.Print_Area" localSheetId="12">'試合結果 (16節)'!$B$1:$K$46</definedName>
    <definedName name="_xlnm.Print_Area" localSheetId="11">'試合結果 (17節)'!$B$1:$J$44</definedName>
    <definedName name="_xlnm.Print_Area" localSheetId="10">'試合結果 (18節)'!$B$1:$K$46</definedName>
    <definedName name="_xlnm.Print_Area" localSheetId="9">'試合結果 (19節)'!$B$1:$K$46</definedName>
    <definedName name="_xlnm.Print_Area" localSheetId="27">'試合結果 (1節)'!$C$1:$K$39</definedName>
    <definedName name="_xlnm.Print_Area" localSheetId="8">'試合結果 (20節)'!$B$1:$J$44</definedName>
    <definedName name="_xlnm.Print_Area" localSheetId="7">'試合結果 (21節)'!$B$1:$K$46</definedName>
    <definedName name="_xlnm.Print_Area" localSheetId="0">'試合結果 (22節)'!$B$1:$K$46</definedName>
    <definedName name="_xlnm.Print_Area" localSheetId="26">'試合結果 (2節)'!$M$1:$V$46</definedName>
    <definedName name="_xlnm.Print_Area" localSheetId="25">'試合結果 (3節)'!$M$1:$V$46</definedName>
    <definedName name="_xlnm.Print_Area" localSheetId="24">'試合結果 (4節)'!$M$1:$V$46</definedName>
    <definedName name="_xlnm.Print_Area" localSheetId="23">'試合結果 (5節)'!$C$1:$K$39</definedName>
    <definedName name="_xlnm.Print_Area" localSheetId="22">'試合結果 (6節)'!$C$1:$K$39</definedName>
    <definedName name="_xlnm.Print_Area" localSheetId="21">'試合結果 (7節)'!$B$1:$K$46</definedName>
    <definedName name="_xlnm.Print_Area" localSheetId="20">'試合結果 (8節)'!$M$1:$V$46</definedName>
    <definedName name="_xlnm.Print_Area" localSheetId="19">'試合結果 (９節)'!$B$1:$K$46</definedName>
    <definedName name="_xlnm.Print_Area" localSheetId="4">秋季順位表!$B$1:$K$11</definedName>
    <definedName name="_xlnm.Print_Area" localSheetId="3">秋季星取表!$C$1:$AT$27</definedName>
    <definedName name="_xlnm.Print_Area" localSheetId="6">春季順位表!$B$1:$K$11</definedName>
    <definedName name="_xlnm.Print_Area" localSheetId="5">春季星取表!$C$1:$AT$27</definedName>
    <definedName name="あ" localSheetId="14">#REF!</definedName>
    <definedName name="あ" localSheetId="10">#REF!</definedName>
    <definedName name="あ" localSheetId="25">#REF!</definedName>
    <definedName name="あ" localSheetId="24">#REF!</definedName>
    <definedName name="あ" localSheetId="23">#REF!</definedName>
    <definedName name="あ" localSheetId="22">#REF!</definedName>
    <definedName name="あ" localSheetId="20">#REF!</definedName>
    <definedName name="あ">#REF!</definedName>
    <definedName name="一部" localSheetId="1">カブス星取表!#REF!</definedName>
    <definedName name="一部" localSheetId="18">#REF!</definedName>
    <definedName name="一部" localSheetId="17">#REF!</definedName>
    <definedName name="一部" localSheetId="16">#REF!</definedName>
    <definedName name="一部" localSheetId="15">#REF!</definedName>
    <definedName name="一部" localSheetId="14">#REF!</definedName>
    <definedName name="一部" localSheetId="13">#REF!</definedName>
    <definedName name="一部" localSheetId="12">#REF!</definedName>
    <definedName name="一部" localSheetId="11">#REF!</definedName>
    <definedName name="一部" localSheetId="10">#REF!</definedName>
    <definedName name="一部" localSheetId="9">#REF!</definedName>
    <definedName name="一部" localSheetId="27">#REF!</definedName>
    <definedName name="一部" localSheetId="8">#REF!</definedName>
    <definedName name="一部" localSheetId="7">#REF!</definedName>
    <definedName name="一部" localSheetId="0">#REF!</definedName>
    <definedName name="一部" localSheetId="26">#REF!</definedName>
    <definedName name="一部" localSheetId="25">#REF!</definedName>
    <definedName name="一部" localSheetId="24">#REF!</definedName>
    <definedName name="一部" localSheetId="23">#REF!</definedName>
    <definedName name="一部" localSheetId="22">#REF!</definedName>
    <definedName name="一部" localSheetId="21">#REF!</definedName>
    <definedName name="一部" localSheetId="20">#REF!</definedName>
    <definedName name="一部" localSheetId="19">#REF!</definedName>
    <definedName name="一部" localSheetId="3">秋季星取表!#REF!</definedName>
    <definedName name="一部" localSheetId="5">春季星取表!#REF!</definedName>
    <definedName name="一部">#REF!</definedName>
    <definedName name="三部" localSheetId="1">カブス星取表!#REF!</definedName>
    <definedName name="三部" localSheetId="18">#REF!</definedName>
    <definedName name="三部" localSheetId="17">#REF!</definedName>
    <definedName name="三部" localSheetId="16">#REF!</definedName>
    <definedName name="三部" localSheetId="15">#REF!</definedName>
    <definedName name="三部" localSheetId="14">#REF!</definedName>
    <definedName name="三部" localSheetId="13">#REF!</definedName>
    <definedName name="三部" localSheetId="12">#REF!</definedName>
    <definedName name="三部" localSheetId="11">#REF!</definedName>
    <definedName name="三部" localSheetId="10">#REF!</definedName>
    <definedName name="三部" localSheetId="9">#REF!</definedName>
    <definedName name="三部" localSheetId="27">#REF!</definedName>
    <definedName name="三部" localSheetId="8">#REF!</definedName>
    <definedName name="三部" localSheetId="7">#REF!</definedName>
    <definedName name="三部" localSheetId="0">#REF!</definedName>
    <definedName name="三部" localSheetId="26">#REF!</definedName>
    <definedName name="三部" localSheetId="25">#REF!</definedName>
    <definedName name="三部" localSheetId="24">#REF!</definedName>
    <definedName name="三部" localSheetId="23">#REF!</definedName>
    <definedName name="三部" localSheetId="22">#REF!</definedName>
    <definedName name="三部" localSheetId="21">#REF!</definedName>
    <definedName name="三部" localSheetId="20">#REF!</definedName>
    <definedName name="三部" localSheetId="19">#REF!</definedName>
    <definedName name="三部" localSheetId="3">秋季星取表!#REF!</definedName>
    <definedName name="三部" localSheetId="5">春季星取表!#REF!</definedName>
    <definedName name="三部">#REF!</definedName>
    <definedName name="四部" localSheetId="1">カブス星取表!#REF!</definedName>
    <definedName name="四部" localSheetId="18">#REF!</definedName>
    <definedName name="四部" localSheetId="17">#REF!</definedName>
    <definedName name="四部" localSheetId="16">#REF!</definedName>
    <definedName name="四部" localSheetId="15">#REF!</definedName>
    <definedName name="四部" localSheetId="14">#REF!</definedName>
    <definedName name="四部" localSheetId="13">#REF!</definedName>
    <definedName name="四部" localSheetId="12">#REF!</definedName>
    <definedName name="四部" localSheetId="11">#REF!</definedName>
    <definedName name="四部" localSheetId="10">#REF!</definedName>
    <definedName name="四部" localSheetId="9">#REF!</definedName>
    <definedName name="四部" localSheetId="27">#REF!</definedName>
    <definedName name="四部" localSheetId="8">#REF!</definedName>
    <definedName name="四部" localSheetId="7">#REF!</definedName>
    <definedName name="四部" localSheetId="0">#REF!</definedName>
    <definedName name="四部" localSheetId="26">#REF!</definedName>
    <definedName name="四部" localSheetId="25">#REF!</definedName>
    <definedName name="四部" localSheetId="24">#REF!</definedName>
    <definedName name="四部" localSheetId="23">#REF!</definedName>
    <definedName name="四部" localSheetId="22">#REF!</definedName>
    <definedName name="四部" localSheetId="21">#REF!</definedName>
    <definedName name="四部" localSheetId="20">#REF!</definedName>
    <definedName name="四部" localSheetId="19">#REF!</definedName>
    <definedName name="四部" localSheetId="3">秋季星取表!#REF!</definedName>
    <definedName name="四部" localSheetId="5">春季星取表!#REF!</definedName>
    <definedName name="四部">#REF!</definedName>
    <definedName name="二部" localSheetId="1">カブス星取表!#REF!</definedName>
    <definedName name="二部" localSheetId="18">#REF!</definedName>
    <definedName name="二部" localSheetId="17">#REF!</definedName>
    <definedName name="二部" localSheetId="16">#REF!</definedName>
    <definedName name="二部" localSheetId="15">#REF!</definedName>
    <definedName name="二部" localSheetId="14">#REF!</definedName>
    <definedName name="二部" localSheetId="13">#REF!</definedName>
    <definedName name="二部" localSheetId="12">#REF!</definedName>
    <definedName name="二部" localSheetId="11">#REF!</definedName>
    <definedName name="二部" localSheetId="10">#REF!</definedName>
    <definedName name="二部" localSheetId="9">#REF!</definedName>
    <definedName name="二部" localSheetId="27">#REF!</definedName>
    <definedName name="二部" localSheetId="8">#REF!</definedName>
    <definedName name="二部" localSheetId="7">#REF!</definedName>
    <definedName name="二部" localSheetId="0">#REF!</definedName>
    <definedName name="二部" localSheetId="26">#REF!</definedName>
    <definedName name="二部" localSheetId="25">#REF!</definedName>
    <definedName name="二部" localSheetId="24">#REF!</definedName>
    <definedName name="二部" localSheetId="23">#REF!</definedName>
    <definedName name="二部" localSheetId="22">#REF!</definedName>
    <definedName name="二部" localSheetId="21">#REF!</definedName>
    <definedName name="二部" localSheetId="20">#REF!</definedName>
    <definedName name="二部" localSheetId="19">#REF!</definedName>
    <definedName name="二部" localSheetId="3">秋季星取表!#REF!</definedName>
    <definedName name="二部" localSheetId="5">春季星取表!#REF!</definedName>
    <definedName name="二部">#REF!</definedName>
  </definedNames>
  <calcPr calcId="162913" concurrentCalc="0"/>
</workbook>
</file>

<file path=xl/calcChain.xml><?xml version="1.0" encoding="utf-8"?>
<calcChain xmlns="http://schemas.openxmlformats.org/spreadsheetml/2006/main">
  <c r="J34" i="144" l="1"/>
  <c r="D34" i="144"/>
  <c r="J28" i="144"/>
  <c r="D28" i="144"/>
  <c r="J22" i="144"/>
  <c r="D22" i="144"/>
  <c r="J16" i="144"/>
  <c r="D16" i="144"/>
  <c r="J10" i="144"/>
  <c r="D10" i="144"/>
  <c r="J4" i="144"/>
  <c r="D4" i="144"/>
  <c r="J34" i="143"/>
  <c r="J28" i="143"/>
  <c r="D28" i="143"/>
  <c r="J22" i="143"/>
  <c r="D22" i="143"/>
  <c r="J16" i="143"/>
  <c r="D16" i="143"/>
  <c r="J10" i="143"/>
  <c r="D10" i="143"/>
  <c r="J4" i="143"/>
  <c r="D4" i="143"/>
  <c r="T34" i="142"/>
  <c r="N34" i="142"/>
  <c r="T28" i="142"/>
  <c r="N28" i="142"/>
  <c r="T22" i="142"/>
  <c r="N22" i="142"/>
  <c r="T16" i="142"/>
  <c r="N16" i="142"/>
  <c r="T10" i="142"/>
  <c r="N10" i="142"/>
  <c r="T4" i="142"/>
  <c r="N4" i="142"/>
  <c r="I40" i="142"/>
  <c r="C40" i="142"/>
  <c r="I34" i="142"/>
  <c r="C34" i="142"/>
  <c r="I28" i="142"/>
  <c r="C28" i="142"/>
  <c r="I22" i="142"/>
  <c r="C22" i="142"/>
  <c r="I16" i="142"/>
  <c r="C16" i="142"/>
  <c r="I10" i="142"/>
  <c r="C10" i="142"/>
  <c r="I4" i="142"/>
  <c r="C4" i="142"/>
  <c r="J34" i="141"/>
  <c r="D34" i="141"/>
  <c r="J28" i="141"/>
  <c r="D28" i="141"/>
  <c r="J22" i="141"/>
  <c r="D22" i="141"/>
  <c r="J16" i="141"/>
  <c r="D16" i="141"/>
  <c r="J10" i="141"/>
  <c r="D10" i="141"/>
  <c r="J4" i="141"/>
  <c r="D4" i="141"/>
  <c r="J34" i="140"/>
  <c r="J28" i="140"/>
  <c r="D28" i="140"/>
  <c r="I40" i="139"/>
  <c r="C40" i="139"/>
  <c r="I34" i="139"/>
  <c r="C34" i="139"/>
  <c r="I28" i="139"/>
  <c r="C28" i="139"/>
  <c r="I22" i="139"/>
  <c r="C22" i="139"/>
  <c r="I16" i="139"/>
  <c r="C16" i="139"/>
  <c r="I10" i="139"/>
  <c r="C10" i="139"/>
  <c r="I4" i="139"/>
  <c r="C4" i="139"/>
  <c r="J34" i="138"/>
  <c r="J28" i="138"/>
  <c r="D28" i="138"/>
  <c r="J22" i="138"/>
  <c r="D22" i="138"/>
  <c r="J16" i="138"/>
  <c r="D16" i="138"/>
  <c r="J10" i="138"/>
  <c r="D10" i="138"/>
  <c r="J4" i="138"/>
  <c r="D4" i="138"/>
  <c r="T34" i="136"/>
  <c r="T28" i="136"/>
  <c r="N28" i="136"/>
  <c r="I34" i="136"/>
  <c r="I28" i="136"/>
  <c r="C28" i="136"/>
  <c r="I22" i="136"/>
  <c r="C22" i="136"/>
  <c r="I16" i="136"/>
  <c r="C16" i="136"/>
  <c r="I10" i="136"/>
  <c r="C10" i="136"/>
  <c r="I4" i="136"/>
  <c r="C4" i="136"/>
  <c r="T34" i="137"/>
  <c r="N34" i="137"/>
  <c r="I34" i="137"/>
  <c r="C34" i="137"/>
  <c r="T28" i="137"/>
  <c r="N28" i="137"/>
  <c r="I28" i="137"/>
  <c r="C28" i="137"/>
  <c r="T22" i="137"/>
  <c r="N22" i="137"/>
  <c r="I22" i="137"/>
  <c r="C22" i="137"/>
  <c r="T16" i="137"/>
  <c r="N16" i="137"/>
  <c r="I16" i="137"/>
  <c r="C16" i="137"/>
  <c r="T10" i="137"/>
  <c r="N10" i="137"/>
  <c r="I10" i="137"/>
  <c r="C10" i="137"/>
  <c r="T4" i="137"/>
  <c r="N4" i="137"/>
  <c r="I4" i="137"/>
  <c r="C4" i="137"/>
  <c r="J34" i="135"/>
  <c r="D34" i="135"/>
  <c r="J28" i="135"/>
  <c r="D28" i="135"/>
  <c r="J22" i="135"/>
  <c r="D22" i="135"/>
  <c r="J16" i="135"/>
  <c r="D16" i="135"/>
  <c r="J10" i="135"/>
  <c r="D10" i="135"/>
  <c r="J4" i="135"/>
  <c r="D4" i="135"/>
  <c r="I34" i="134"/>
  <c r="C34" i="134"/>
  <c r="I28" i="134"/>
  <c r="C28" i="134"/>
  <c r="I22" i="134"/>
  <c r="C22" i="134"/>
  <c r="I16" i="134"/>
  <c r="C16" i="134"/>
  <c r="I10" i="134"/>
  <c r="C10" i="134"/>
  <c r="I4" i="134"/>
  <c r="C4" i="134"/>
  <c r="H34" i="133"/>
  <c r="B34" i="133"/>
  <c r="H28" i="133"/>
  <c r="B28" i="133"/>
  <c r="H22" i="133"/>
  <c r="B22" i="133"/>
  <c r="H16" i="133"/>
  <c r="B16" i="133"/>
  <c r="H10" i="133"/>
  <c r="B10" i="133"/>
  <c r="H4" i="133"/>
  <c r="B4" i="133"/>
  <c r="R40" i="133"/>
  <c r="L40" i="133"/>
  <c r="R34" i="133"/>
  <c r="L34" i="133"/>
  <c r="R28" i="133"/>
  <c r="L28" i="133"/>
  <c r="R22" i="133"/>
  <c r="L22" i="133"/>
  <c r="R16" i="133"/>
  <c r="L16" i="133"/>
  <c r="R10" i="133"/>
  <c r="L10" i="133"/>
  <c r="R4" i="133"/>
  <c r="L4" i="133"/>
  <c r="U34" i="132"/>
  <c r="O34" i="132"/>
  <c r="U28" i="132"/>
  <c r="O28" i="132"/>
  <c r="U22" i="132"/>
  <c r="O22" i="132"/>
  <c r="U16" i="132"/>
  <c r="O16" i="132"/>
  <c r="U10" i="132"/>
  <c r="O10" i="132"/>
  <c r="U4" i="132"/>
  <c r="O4" i="132"/>
  <c r="J34" i="132"/>
  <c r="D34" i="132"/>
  <c r="J22" i="132"/>
  <c r="J16" i="132"/>
  <c r="D16" i="132"/>
  <c r="J10" i="132"/>
  <c r="D10" i="132"/>
  <c r="J4" i="132"/>
  <c r="D4" i="132"/>
  <c r="AD4" i="130"/>
  <c r="AF4" i="130"/>
  <c r="AJ4" i="130"/>
  <c r="M7" i="130"/>
  <c r="P7" i="130"/>
  <c r="S7" i="130"/>
  <c r="V7" i="130"/>
  <c r="Y7" i="130"/>
  <c r="AL4" i="130"/>
  <c r="O7" i="130"/>
  <c r="R7" i="130"/>
  <c r="U7" i="130"/>
  <c r="X7" i="130"/>
  <c r="AA7" i="130"/>
  <c r="AN4" i="130"/>
  <c r="AP4" i="130"/>
  <c r="AU4" i="130"/>
  <c r="AD8" i="130"/>
  <c r="AF8" i="130"/>
  <c r="AJ8" i="130"/>
  <c r="J9" i="130"/>
  <c r="J10" i="130"/>
  <c r="J11" i="130"/>
  <c r="P11" i="130"/>
  <c r="S11" i="130"/>
  <c r="V11" i="130"/>
  <c r="Y11" i="130"/>
  <c r="AL8" i="130"/>
  <c r="L9" i="130"/>
  <c r="L10" i="130"/>
  <c r="L11" i="130"/>
  <c r="R11" i="130"/>
  <c r="U11" i="130"/>
  <c r="X11" i="130"/>
  <c r="AA11" i="130"/>
  <c r="AN8" i="130"/>
  <c r="AP8" i="130"/>
  <c r="AU8" i="130"/>
  <c r="AD12" i="130"/>
  <c r="AF12" i="130"/>
  <c r="AJ12" i="130"/>
  <c r="J13" i="130"/>
  <c r="J14" i="130"/>
  <c r="J15" i="130"/>
  <c r="M13" i="130"/>
  <c r="M14" i="130"/>
  <c r="M15" i="130"/>
  <c r="S15" i="130"/>
  <c r="V15" i="130"/>
  <c r="Y15" i="130"/>
  <c r="AL12" i="130"/>
  <c r="L13" i="130"/>
  <c r="L14" i="130"/>
  <c r="L15" i="130"/>
  <c r="O13" i="130"/>
  <c r="O14" i="130"/>
  <c r="O15" i="130"/>
  <c r="U15" i="130"/>
  <c r="X15" i="130"/>
  <c r="AA15" i="130"/>
  <c r="AN12" i="130"/>
  <c r="AP12" i="130"/>
  <c r="AU12" i="130"/>
  <c r="AD16" i="130"/>
  <c r="AF16" i="130"/>
  <c r="AJ16" i="130"/>
  <c r="J17" i="130"/>
  <c r="J18" i="130"/>
  <c r="J19" i="130"/>
  <c r="M17" i="130"/>
  <c r="M18" i="130"/>
  <c r="M19" i="130"/>
  <c r="P17" i="130"/>
  <c r="P18" i="130"/>
  <c r="P19" i="130"/>
  <c r="V19" i="130"/>
  <c r="Y19" i="130"/>
  <c r="AL16" i="130"/>
  <c r="L17" i="130"/>
  <c r="L18" i="130"/>
  <c r="L19" i="130"/>
  <c r="O17" i="130"/>
  <c r="O18" i="130"/>
  <c r="O19" i="130"/>
  <c r="R17" i="130"/>
  <c r="R18" i="130"/>
  <c r="R19" i="130"/>
  <c r="X19" i="130"/>
  <c r="AA19" i="130"/>
  <c r="AN16" i="130"/>
  <c r="AP16" i="130"/>
  <c r="AU16" i="130"/>
  <c r="AD20" i="130"/>
  <c r="AF20" i="130"/>
  <c r="AJ20" i="130"/>
  <c r="J21" i="130"/>
  <c r="J22" i="130"/>
  <c r="J23" i="130"/>
  <c r="M21" i="130"/>
  <c r="M22" i="130"/>
  <c r="M23" i="130"/>
  <c r="P21" i="130"/>
  <c r="P22" i="130"/>
  <c r="P23" i="130"/>
  <c r="S21" i="130"/>
  <c r="S22" i="130"/>
  <c r="S23" i="130"/>
  <c r="Y23" i="130"/>
  <c r="AL20" i="130"/>
  <c r="L21" i="130"/>
  <c r="L22" i="130"/>
  <c r="L23" i="130"/>
  <c r="O21" i="130"/>
  <c r="O22" i="130"/>
  <c r="O23" i="130"/>
  <c r="R21" i="130"/>
  <c r="R22" i="130"/>
  <c r="R23" i="130"/>
  <c r="U21" i="130"/>
  <c r="U22" i="130"/>
  <c r="U23" i="130"/>
  <c r="AA23" i="130"/>
  <c r="AN20" i="130"/>
  <c r="AP20" i="130"/>
  <c r="AU20" i="130"/>
  <c r="AD24" i="130"/>
  <c r="AF24" i="130"/>
  <c r="AJ24" i="130"/>
  <c r="J25" i="130"/>
  <c r="J26" i="130"/>
  <c r="J27" i="130"/>
  <c r="M25" i="130"/>
  <c r="M26" i="130"/>
  <c r="M27" i="130"/>
  <c r="P25" i="130"/>
  <c r="P26" i="130"/>
  <c r="P27" i="130"/>
  <c r="S25" i="130"/>
  <c r="S26" i="130"/>
  <c r="S27" i="130"/>
  <c r="V25" i="130"/>
  <c r="V26" i="130"/>
  <c r="V27" i="130"/>
  <c r="AL24" i="130"/>
  <c r="L25" i="130"/>
  <c r="L26" i="130"/>
  <c r="L27" i="130"/>
  <c r="O25" i="130"/>
  <c r="O26" i="130"/>
  <c r="O27" i="130"/>
  <c r="R25" i="130"/>
  <c r="R26" i="130"/>
  <c r="R27" i="130"/>
  <c r="U25" i="130"/>
  <c r="U26" i="130"/>
  <c r="U27" i="130"/>
  <c r="X25" i="130"/>
  <c r="X26" i="130"/>
  <c r="X27" i="130"/>
  <c r="AN24" i="130"/>
  <c r="AP24" i="130"/>
  <c r="AU24" i="130"/>
  <c r="AR4" i="130"/>
  <c r="A4" i="130"/>
  <c r="AR8" i="130"/>
  <c r="A8" i="130"/>
  <c r="AR12" i="130"/>
  <c r="A12" i="130"/>
  <c r="AR16" i="130"/>
  <c r="A16" i="130"/>
  <c r="AR20" i="130"/>
  <c r="A20" i="130"/>
  <c r="AR24" i="130"/>
  <c r="A24" i="130"/>
  <c r="K10" i="131"/>
  <c r="J10" i="131"/>
  <c r="I10" i="131"/>
  <c r="AH8" i="130"/>
  <c r="AH4" i="130"/>
  <c r="AH12" i="130"/>
  <c r="AH24" i="130"/>
  <c r="H10" i="131"/>
  <c r="G10" i="131"/>
  <c r="F10" i="131"/>
  <c r="AB8" i="130"/>
  <c r="AB4" i="130"/>
  <c r="AB12" i="130"/>
  <c r="AB24" i="130"/>
  <c r="E10" i="131"/>
  <c r="D10" i="131"/>
  <c r="C10" i="131"/>
  <c r="K9" i="131"/>
  <c r="J9" i="131"/>
  <c r="I9" i="131"/>
  <c r="H9" i="131"/>
  <c r="G9" i="131"/>
  <c r="F9" i="131"/>
  <c r="E9" i="131"/>
  <c r="D9" i="131"/>
  <c r="C9" i="131"/>
  <c r="K8" i="131"/>
  <c r="J8" i="131"/>
  <c r="I8" i="131"/>
  <c r="AH20" i="130"/>
  <c r="H8" i="131"/>
  <c r="G8" i="131"/>
  <c r="F8" i="131"/>
  <c r="AB20" i="130"/>
  <c r="E8" i="131"/>
  <c r="D8" i="131"/>
  <c r="K7" i="131"/>
  <c r="J7" i="131"/>
  <c r="I7" i="131"/>
  <c r="H7" i="131"/>
  <c r="G7" i="131"/>
  <c r="F7" i="131"/>
  <c r="E7" i="131"/>
  <c r="D7" i="131"/>
  <c r="C7" i="131"/>
  <c r="K6" i="131"/>
  <c r="J6" i="131"/>
  <c r="I6" i="131"/>
  <c r="AH16" i="130"/>
  <c r="H6" i="131"/>
  <c r="G6" i="131"/>
  <c r="F6" i="131"/>
  <c r="AB16" i="130"/>
  <c r="E6" i="131"/>
  <c r="D6" i="131"/>
  <c r="C6" i="131"/>
  <c r="K5" i="131"/>
  <c r="J5" i="131"/>
  <c r="I5" i="131"/>
  <c r="H5" i="131"/>
  <c r="G5" i="131"/>
  <c r="F5" i="131"/>
  <c r="E5" i="131"/>
  <c r="D5" i="131"/>
  <c r="C5" i="131"/>
  <c r="I3" i="131"/>
  <c r="B1" i="131"/>
  <c r="Y3" i="130"/>
  <c r="V3" i="130"/>
  <c r="S3" i="130"/>
  <c r="P3" i="130"/>
  <c r="M3" i="130"/>
  <c r="J3" i="130"/>
  <c r="BB88" i="34"/>
  <c r="BD88" i="34"/>
  <c r="BH88" i="34"/>
  <c r="AT91" i="34"/>
  <c r="Y89" i="34"/>
  <c r="Y90" i="34"/>
  <c r="Y91" i="34"/>
  <c r="AN91" i="34"/>
  <c r="J89" i="34"/>
  <c r="J90" i="34"/>
  <c r="J91" i="34"/>
  <c r="P89" i="34"/>
  <c r="P90" i="34"/>
  <c r="P91" i="34"/>
  <c r="V89" i="34"/>
  <c r="V90" i="34"/>
  <c r="V91" i="34"/>
  <c r="AB89" i="34"/>
  <c r="AB90" i="34"/>
  <c r="AB91" i="34"/>
  <c r="M91" i="34"/>
  <c r="S91" i="34"/>
  <c r="AE91" i="34"/>
  <c r="AQ91" i="34"/>
  <c r="AW91" i="34"/>
  <c r="BJ88" i="34"/>
  <c r="AV91" i="34"/>
  <c r="AA89" i="34"/>
  <c r="AA90" i="34"/>
  <c r="AA91" i="34"/>
  <c r="AP91" i="34"/>
  <c r="L89" i="34"/>
  <c r="L90" i="34"/>
  <c r="L91" i="34"/>
  <c r="R89" i="34"/>
  <c r="R90" i="34"/>
  <c r="R91" i="34"/>
  <c r="X89" i="34"/>
  <c r="X90" i="34"/>
  <c r="X91" i="34"/>
  <c r="AD89" i="34"/>
  <c r="AD90" i="34"/>
  <c r="AD91" i="34"/>
  <c r="O91" i="34"/>
  <c r="U91" i="34"/>
  <c r="AG91" i="34"/>
  <c r="AS91" i="34"/>
  <c r="AY91" i="34"/>
  <c r="BL88" i="34"/>
  <c r="BN88" i="34"/>
  <c r="BS88" i="34"/>
  <c r="AJ97" i="34"/>
  <c r="AJ98" i="34"/>
  <c r="AJ99" i="34"/>
  <c r="AH97" i="34"/>
  <c r="AH98" i="34"/>
  <c r="AH99" i="34"/>
  <c r="BB96" i="34"/>
  <c r="BD96" i="34"/>
  <c r="BH96" i="34"/>
  <c r="BB72" i="34"/>
  <c r="BD72" i="34"/>
  <c r="BF72" i="34"/>
  <c r="AZ72" i="34"/>
  <c r="BH72" i="34"/>
  <c r="AN75" i="34"/>
  <c r="AE75" i="34"/>
  <c r="AP75" i="34"/>
  <c r="AG75" i="34"/>
  <c r="L93" i="34"/>
  <c r="L94" i="34"/>
  <c r="L95" i="34"/>
  <c r="U93" i="34"/>
  <c r="U94" i="34"/>
  <c r="U95" i="34"/>
  <c r="AJ93" i="34"/>
  <c r="AJ94" i="34"/>
  <c r="AJ95" i="34"/>
  <c r="J93" i="34"/>
  <c r="J94" i="34"/>
  <c r="J95" i="34"/>
  <c r="S93" i="34"/>
  <c r="S94" i="34"/>
  <c r="S95" i="34"/>
  <c r="AH93" i="34"/>
  <c r="AH94" i="34"/>
  <c r="AH95" i="34"/>
  <c r="BB92" i="34"/>
  <c r="BD92" i="34"/>
  <c r="BH92" i="34"/>
  <c r="BB76" i="34"/>
  <c r="BD76" i="34"/>
  <c r="BH76" i="34"/>
  <c r="AB79" i="34"/>
  <c r="AQ79" i="34"/>
  <c r="AD79" i="34"/>
  <c r="AS79" i="34"/>
  <c r="R85" i="34"/>
  <c r="R86" i="34"/>
  <c r="R87" i="34"/>
  <c r="O85" i="34"/>
  <c r="O86" i="34"/>
  <c r="O87" i="34"/>
  <c r="X85" i="34"/>
  <c r="X86" i="34"/>
  <c r="X87" i="34"/>
  <c r="L85" i="34"/>
  <c r="L86" i="34"/>
  <c r="L87" i="34"/>
  <c r="U87" i="34"/>
  <c r="AA87" i="34"/>
  <c r="AJ87" i="34"/>
  <c r="AM87" i="34"/>
  <c r="AP87" i="34"/>
  <c r="AS87" i="34"/>
  <c r="AV87" i="34"/>
  <c r="AY87" i="34"/>
  <c r="BL84" i="34"/>
  <c r="P85" i="34"/>
  <c r="P86" i="34"/>
  <c r="P87" i="34"/>
  <c r="M85" i="34"/>
  <c r="M86" i="34"/>
  <c r="M87" i="34"/>
  <c r="V85" i="34"/>
  <c r="V86" i="34"/>
  <c r="V87" i="34"/>
  <c r="J85" i="34"/>
  <c r="J86" i="34"/>
  <c r="J87" i="34"/>
  <c r="S87" i="34"/>
  <c r="Y87" i="34"/>
  <c r="AH87" i="34"/>
  <c r="AK87" i="34"/>
  <c r="AN87" i="34"/>
  <c r="AQ87" i="34"/>
  <c r="AT87" i="34"/>
  <c r="AW87" i="34"/>
  <c r="BJ84" i="34"/>
  <c r="BN84" i="34"/>
  <c r="BB84" i="34"/>
  <c r="BD84" i="34"/>
  <c r="BH84" i="34"/>
  <c r="BS84" i="34"/>
  <c r="BB80" i="34"/>
  <c r="BD80" i="34"/>
  <c r="BH80" i="34"/>
  <c r="AK83" i="34"/>
  <c r="AB83" i="34"/>
  <c r="AM83" i="34"/>
  <c r="AD83" i="34"/>
  <c r="BF88" i="34"/>
  <c r="AZ88" i="34"/>
  <c r="BF80" i="34"/>
  <c r="BF92" i="34"/>
  <c r="BF84" i="34"/>
  <c r="AZ84" i="34"/>
  <c r="J34" i="129"/>
  <c r="D34" i="129"/>
  <c r="J28" i="129"/>
  <c r="D28" i="129"/>
  <c r="J22" i="129"/>
  <c r="D22" i="129"/>
  <c r="J16" i="129"/>
  <c r="D16" i="129"/>
  <c r="J10" i="129"/>
  <c r="D10" i="129"/>
  <c r="J4" i="129"/>
  <c r="D4" i="129"/>
  <c r="U28" i="128"/>
  <c r="O28" i="128"/>
  <c r="U22" i="128"/>
  <c r="O22" i="128"/>
  <c r="U16" i="128"/>
  <c r="O16" i="128"/>
  <c r="U10" i="128"/>
  <c r="O10" i="128"/>
  <c r="U4" i="128"/>
  <c r="O4" i="128"/>
  <c r="J34" i="128"/>
  <c r="D34" i="128"/>
  <c r="J28" i="128"/>
  <c r="D28" i="128"/>
  <c r="J22" i="128"/>
  <c r="D22" i="128"/>
  <c r="J16" i="128"/>
  <c r="D16" i="128"/>
  <c r="J10" i="128"/>
  <c r="D10" i="128"/>
  <c r="J4" i="128"/>
  <c r="D4" i="128"/>
  <c r="U34" i="128"/>
  <c r="O34" i="128"/>
  <c r="J34" i="127"/>
  <c r="D34" i="127"/>
  <c r="J28" i="127"/>
  <c r="D28" i="127"/>
  <c r="J22" i="127"/>
  <c r="D22" i="127"/>
  <c r="J16" i="127"/>
  <c r="D16" i="127"/>
  <c r="J10" i="127"/>
  <c r="D10" i="127"/>
  <c r="J4" i="127"/>
  <c r="D4" i="127"/>
  <c r="J34" i="126"/>
  <c r="D34" i="126"/>
  <c r="J28" i="126"/>
  <c r="D28" i="126"/>
  <c r="J22" i="126"/>
  <c r="D22" i="126"/>
  <c r="J16" i="126"/>
  <c r="D16" i="126"/>
  <c r="J10" i="126"/>
  <c r="D10" i="126"/>
  <c r="J4" i="126"/>
  <c r="D4" i="126"/>
  <c r="J34" i="125"/>
  <c r="D34" i="125"/>
  <c r="J28" i="125"/>
  <c r="D28" i="125"/>
  <c r="J22" i="125"/>
  <c r="D22" i="125"/>
  <c r="J16" i="125"/>
  <c r="D16" i="125"/>
  <c r="J10" i="125"/>
  <c r="U28" i="124"/>
  <c r="O28" i="124"/>
  <c r="U22" i="124"/>
  <c r="O22" i="124"/>
  <c r="U16" i="124"/>
  <c r="O16" i="124"/>
  <c r="U10" i="124"/>
  <c r="O10" i="124"/>
  <c r="U4" i="124"/>
  <c r="O4" i="124"/>
  <c r="J28" i="124"/>
  <c r="D28" i="124"/>
  <c r="J22" i="124"/>
  <c r="D22" i="124"/>
  <c r="J16" i="124"/>
  <c r="D16" i="124"/>
  <c r="J10" i="124"/>
  <c r="D10" i="124"/>
  <c r="J4" i="124"/>
  <c r="D4" i="124"/>
  <c r="J28" i="123"/>
  <c r="D28" i="123"/>
  <c r="J22" i="123"/>
  <c r="D22" i="123"/>
  <c r="J16" i="123"/>
  <c r="D16" i="123"/>
  <c r="J10" i="123"/>
  <c r="D10" i="123"/>
  <c r="J4" i="123"/>
  <c r="D4" i="123"/>
  <c r="U34" i="123"/>
  <c r="O34" i="123"/>
  <c r="U28" i="123"/>
  <c r="O28" i="123"/>
  <c r="U22" i="123"/>
  <c r="O22" i="123"/>
  <c r="U16" i="123"/>
  <c r="O16" i="123"/>
  <c r="U10" i="123"/>
  <c r="O10" i="123"/>
  <c r="U4" i="123"/>
  <c r="O4" i="123"/>
  <c r="U34" i="124"/>
  <c r="O34" i="124"/>
  <c r="J34" i="124"/>
  <c r="D34" i="124"/>
  <c r="J34" i="123"/>
  <c r="D34" i="123"/>
  <c r="J34" i="122"/>
  <c r="D34" i="122"/>
  <c r="J28" i="122"/>
  <c r="D28" i="122"/>
  <c r="J22" i="122"/>
  <c r="J16" i="122"/>
  <c r="D16" i="122"/>
  <c r="J10" i="122"/>
  <c r="D10" i="122"/>
  <c r="J4" i="122"/>
  <c r="D4" i="122"/>
  <c r="U34" i="122"/>
  <c r="O34" i="122"/>
  <c r="U28" i="122"/>
  <c r="O28" i="122"/>
  <c r="U22" i="122"/>
  <c r="O22" i="122"/>
  <c r="U16" i="122"/>
  <c r="O16" i="122"/>
  <c r="U10" i="122"/>
  <c r="O10" i="122"/>
  <c r="U4" i="122"/>
  <c r="O4" i="122"/>
  <c r="J34" i="111"/>
  <c r="D34" i="111"/>
  <c r="J28" i="111"/>
  <c r="D28" i="111"/>
  <c r="J22" i="111"/>
  <c r="D22" i="111"/>
  <c r="J16" i="111"/>
  <c r="D16" i="111"/>
  <c r="J10" i="111"/>
  <c r="D10" i="111"/>
  <c r="J4" i="111"/>
  <c r="D4" i="111"/>
  <c r="AH24" i="120"/>
  <c r="AF24" i="120"/>
  <c r="AD24" i="120"/>
  <c r="AH20" i="120"/>
  <c r="AF20" i="120"/>
  <c r="AD20" i="120"/>
  <c r="AH16" i="120"/>
  <c r="AF16" i="120"/>
  <c r="AD16" i="120"/>
  <c r="AJ16" i="120"/>
  <c r="AH12" i="120"/>
  <c r="AF12" i="120"/>
  <c r="AD12" i="120"/>
  <c r="AH8" i="120"/>
  <c r="AF8" i="120"/>
  <c r="AD8" i="120"/>
  <c r="AH4" i="120"/>
  <c r="AF4" i="120"/>
  <c r="AD4" i="120"/>
  <c r="X26" i="120"/>
  <c r="X25" i="120"/>
  <c r="X27" i="120"/>
  <c r="V26" i="120"/>
  <c r="V25" i="120"/>
  <c r="U26" i="120"/>
  <c r="U25" i="120"/>
  <c r="S26" i="120"/>
  <c r="S25" i="120"/>
  <c r="R26" i="120"/>
  <c r="R25" i="120"/>
  <c r="R27" i="120"/>
  <c r="P26" i="120"/>
  <c r="P25" i="120"/>
  <c r="O26" i="120"/>
  <c r="O25" i="120"/>
  <c r="O27" i="120"/>
  <c r="M26" i="120"/>
  <c r="M25" i="120"/>
  <c r="L26" i="120"/>
  <c r="L25" i="120"/>
  <c r="J26" i="120"/>
  <c r="J25" i="120"/>
  <c r="J27" i="120"/>
  <c r="U22" i="120"/>
  <c r="U21" i="120"/>
  <c r="U23" i="120"/>
  <c r="S22" i="120"/>
  <c r="S21" i="120"/>
  <c r="R22" i="120"/>
  <c r="R21" i="120"/>
  <c r="R23" i="120"/>
  <c r="P22" i="120"/>
  <c r="P21" i="120"/>
  <c r="O22" i="120"/>
  <c r="O21" i="120"/>
  <c r="O23" i="120"/>
  <c r="M22" i="120"/>
  <c r="M21" i="120"/>
  <c r="M23" i="120"/>
  <c r="L22" i="120"/>
  <c r="L21" i="120"/>
  <c r="L23" i="120"/>
  <c r="J22" i="120"/>
  <c r="J21" i="120"/>
  <c r="R18" i="120"/>
  <c r="R17" i="120"/>
  <c r="R19" i="120"/>
  <c r="P18" i="120"/>
  <c r="P17" i="120"/>
  <c r="O18" i="120"/>
  <c r="O17" i="120"/>
  <c r="O19" i="120"/>
  <c r="M18" i="120"/>
  <c r="M17" i="120"/>
  <c r="L18" i="120"/>
  <c r="L17" i="120"/>
  <c r="L19" i="120"/>
  <c r="J18" i="120"/>
  <c r="J17" i="120"/>
  <c r="O14" i="120"/>
  <c r="O13" i="120"/>
  <c r="O15" i="120"/>
  <c r="M14" i="120"/>
  <c r="M13" i="120"/>
  <c r="L14" i="120"/>
  <c r="L13" i="120"/>
  <c r="L15" i="120"/>
  <c r="J14" i="120"/>
  <c r="J13" i="120"/>
  <c r="L10" i="120"/>
  <c r="L9" i="120"/>
  <c r="J10" i="120"/>
  <c r="J9" i="120"/>
  <c r="J11" i="120"/>
  <c r="I3" i="121"/>
  <c r="B1" i="121"/>
  <c r="V27" i="120"/>
  <c r="U27" i="120"/>
  <c r="S27" i="120"/>
  <c r="P27" i="120"/>
  <c r="M27" i="120"/>
  <c r="L27" i="120"/>
  <c r="AA23" i="120"/>
  <c r="Y23" i="120"/>
  <c r="S23" i="120"/>
  <c r="P23" i="120"/>
  <c r="J23" i="120"/>
  <c r="AA19" i="120"/>
  <c r="Y19" i="120"/>
  <c r="X19" i="120"/>
  <c r="V19" i="120"/>
  <c r="P19" i="120"/>
  <c r="M19" i="120"/>
  <c r="J19" i="120"/>
  <c r="AA15" i="120"/>
  <c r="Y15" i="120"/>
  <c r="X15" i="120"/>
  <c r="V15" i="120"/>
  <c r="U15" i="120"/>
  <c r="S15" i="120"/>
  <c r="J15" i="120"/>
  <c r="AA11" i="120"/>
  <c r="Y11" i="120"/>
  <c r="X11" i="120"/>
  <c r="V11" i="120"/>
  <c r="U11" i="120"/>
  <c r="S11" i="120"/>
  <c r="R11" i="120"/>
  <c r="P11" i="120"/>
  <c r="L11" i="120"/>
  <c r="AA7" i="120"/>
  <c r="Y7" i="120"/>
  <c r="X7" i="120"/>
  <c r="V7" i="120"/>
  <c r="U7" i="120"/>
  <c r="S7" i="120"/>
  <c r="R7" i="120"/>
  <c r="P7" i="120"/>
  <c r="O7" i="120"/>
  <c r="M7" i="120"/>
  <c r="Y3" i="120"/>
  <c r="V3" i="120"/>
  <c r="S3" i="120"/>
  <c r="P3" i="120"/>
  <c r="M3" i="120"/>
  <c r="J3" i="120"/>
  <c r="AL4" i="120"/>
  <c r="AJ4" i="120"/>
  <c r="AN16" i="120"/>
  <c r="AJ20" i="120"/>
  <c r="AL20" i="120"/>
  <c r="M15" i="120"/>
  <c r="AN8" i="120"/>
  <c r="AL12" i="120"/>
  <c r="AN12" i="120"/>
  <c r="AN20" i="120"/>
  <c r="AJ24" i="120"/>
  <c r="AL24" i="120"/>
  <c r="AN24" i="120"/>
  <c r="AL8" i="120"/>
  <c r="AJ8" i="120"/>
  <c r="AL16" i="120"/>
  <c r="AP16" i="120"/>
  <c r="AN4" i="120"/>
  <c r="AP4" i="120"/>
  <c r="AJ12" i="120"/>
  <c r="AB4" i="120"/>
  <c r="AB8" i="120"/>
  <c r="AB12" i="120"/>
  <c r="AB16" i="120"/>
  <c r="AB20" i="120"/>
  <c r="AB24" i="120"/>
  <c r="AD65" i="34"/>
  <c r="AD66" i="34"/>
  <c r="AD67" i="34"/>
  <c r="AB65" i="34"/>
  <c r="AB66" i="34"/>
  <c r="AB67" i="34"/>
  <c r="U65" i="34"/>
  <c r="U66" i="34"/>
  <c r="U67" i="34"/>
  <c r="S65" i="34"/>
  <c r="S66" i="34"/>
  <c r="S67" i="34"/>
  <c r="R65" i="34"/>
  <c r="R66" i="34"/>
  <c r="R67" i="34"/>
  <c r="P65" i="34"/>
  <c r="P66" i="34"/>
  <c r="P67" i="34"/>
  <c r="AS66" i="34"/>
  <c r="AQ66" i="34"/>
  <c r="AP66" i="34"/>
  <c r="AN66" i="34"/>
  <c r="AM66" i="34"/>
  <c r="AK66" i="34"/>
  <c r="AJ66" i="34"/>
  <c r="AH66" i="34"/>
  <c r="AG66" i="34"/>
  <c r="AE66" i="34"/>
  <c r="AA66" i="34"/>
  <c r="Y66" i="34"/>
  <c r="X66" i="34"/>
  <c r="V66" i="34"/>
  <c r="O66" i="34"/>
  <c r="M66" i="34"/>
  <c r="L66" i="34"/>
  <c r="J66" i="34"/>
  <c r="AS65" i="34"/>
  <c r="AS67" i="34"/>
  <c r="AQ65" i="34"/>
  <c r="AQ67" i="34"/>
  <c r="AP65" i="34"/>
  <c r="AP67" i="34"/>
  <c r="L65" i="34"/>
  <c r="L67" i="34"/>
  <c r="X65" i="34"/>
  <c r="X67" i="34"/>
  <c r="O65" i="34"/>
  <c r="O67" i="34"/>
  <c r="AA65" i="34"/>
  <c r="AA67" i="34"/>
  <c r="AG65" i="34"/>
  <c r="AG67" i="34"/>
  <c r="AJ65" i="34"/>
  <c r="AJ67" i="34"/>
  <c r="AM65" i="34"/>
  <c r="AM67" i="34"/>
  <c r="BL64" i="34"/>
  <c r="AN65" i="34"/>
  <c r="AN67" i="34"/>
  <c r="J65" i="34"/>
  <c r="J67" i="34"/>
  <c r="V65" i="34"/>
  <c r="V67" i="34"/>
  <c r="M65" i="34"/>
  <c r="M67" i="34"/>
  <c r="Y65" i="34"/>
  <c r="Y67" i="34"/>
  <c r="AE65" i="34"/>
  <c r="AE67" i="34"/>
  <c r="AH65" i="34"/>
  <c r="AH67" i="34"/>
  <c r="AK65" i="34"/>
  <c r="AK67" i="34"/>
  <c r="BJ64" i="34"/>
  <c r="BF64" i="34"/>
  <c r="BD64" i="34"/>
  <c r="BB64" i="34"/>
  <c r="AZ64" i="34"/>
  <c r="AY63" i="34"/>
  <c r="AW63" i="34"/>
  <c r="AV63" i="34"/>
  <c r="AT63" i="34"/>
  <c r="AJ61" i="34"/>
  <c r="AJ62" i="34"/>
  <c r="AJ63" i="34"/>
  <c r="AD61" i="34"/>
  <c r="AD62" i="34"/>
  <c r="AD63" i="34"/>
  <c r="X61" i="34"/>
  <c r="X62" i="34"/>
  <c r="X63" i="34"/>
  <c r="V61" i="34"/>
  <c r="V62" i="34"/>
  <c r="V63" i="34"/>
  <c r="AM62" i="34"/>
  <c r="AK62" i="34"/>
  <c r="AH62" i="34"/>
  <c r="AG62" i="34"/>
  <c r="AE62" i="34"/>
  <c r="AB62" i="34"/>
  <c r="AA62" i="34"/>
  <c r="Y62" i="34"/>
  <c r="U62" i="34"/>
  <c r="S62" i="34"/>
  <c r="R62" i="34"/>
  <c r="P62" i="34"/>
  <c r="O62" i="34"/>
  <c r="M62" i="34"/>
  <c r="L62" i="34"/>
  <c r="J62" i="34"/>
  <c r="AM61" i="34"/>
  <c r="AM63" i="34"/>
  <c r="AK61" i="34"/>
  <c r="AK63" i="34"/>
  <c r="AH61" i="34"/>
  <c r="AH63" i="34"/>
  <c r="AG61" i="34"/>
  <c r="AG63" i="34"/>
  <c r="AE61" i="34"/>
  <c r="AE63" i="34"/>
  <c r="AB61" i="34"/>
  <c r="AB63" i="34"/>
  <c r="AA61" i="34"/>
  <c r="AA63" i="34"/>
  <c r="Y61" i="34"/>
  <c r="Y63" i="34"/>
  <c r="U61" i="34"/>
  <c r="U63" i="34"/>
  <c r="S61" i="34"/>
  <c r="S63" i="34"/>
  <c r="R61" i="34"/>
  <c r="R63" i="34"/>
  <c r="P61" i="34"/>
  <c r="P63" i="34"/>
  <c r="O61" i="34"/>
  <c r="O63" i="34"/>
  <c r="M61" i="34"/>
  <c r="M63" i="34"/>
  <c r="L61" i="34"/>
  <c r="L63" i="34"/>
  <c r="J61" i="34"/>
  <c r="J63" i="34"/>
  <c r="BF60" i="34"/>
  <c r="BD60" i="34"/>
  <c r="BB60" i="34"/>
  <c r="BH60" i="34"/>
  <c r="AY59" i="34"/>
  <c r="AW59" i="34"/>
  <c r="AV59" i="34"/>
  <c r="AT59" i="34"/>
  <c r="AS59" i="34"/>
  <c r="AQ59" i="34"/>
  <c r="AP59" i="34"/>
  <c r="AN59" i="34"/>
  <c r="AD57" i="34"/>
  <c r="AD58" i="34"/>
  <c r="AD59" i="34"/>
  <c r="AB57" i="34"/>
  <c r="AB58" i="34"/>
  <c r="AB59" i="34"/>
  <c r="X57" i="34"/>
  <c r="X58" i="34"/>
  <c r="X59" i="34"/>
  <c r="R57" i="34"/>
  <c r="R58" i="34"/>
  <c r="R59" i="34"/>
  <c r="P57" i="34"/>
  <c r="P58" i="34"/>
  <c r="P59" i="34"/>
  <c r="AG58" i="34"/>
  <c r="AE58" i="34"/>
  <c r="AA58" i="34"/>
  <c r="Y58" i="34"/>
  <c r="V58" i="34"/>
  <c r="U58" i="34"/>
  <c r="U57" i="34"/>
  <c r="U59" i="34"/>
  <c r="S58" i="34"/>
  <c r="O58" i="34"/>
  <c r="M58" i="34"/>
  <c r="L58" i="34"/>
  <c r="J58" i="34"/>
  <c r="AG57" i="34"/>
  <c r="AG59" i="34"/>
  <c r="AE57" i="34"/>
  <c r="AE59" i="34"/>
  <c r="AA57" i="34"/>
  <c r="AA59" i="34"/>
  <c r="Y57" i="34"/>
  <c r="Y59" i="34"/>
  <c r="V57" i="34"/>
  <c r="V59" i="34"/>
  <c r="S57" i="34"/>
  <c r="S59" i="34"/>
  <c r="O57" i="34"/>
  <c r="O59" i="34"/>
  <c r="M57" i="34"/>
  <c r="M59" i="34"/>
  <c r="L57" i="34"/>
  <c r="L59" i="34"/>
  <c r="J57" i="34"/>
  <c r="J59" i="34"/>
  <c r="BF56" i="34"/>
  <c r="BD56" i="34"/>
  <c r="BB56" i="34"/>
  <c r="AY55" i="34"/>
  <c r="AW55" i="34"/>
  <c r="AV55" i="34"/>
  <c r="AT55" i="34"/>
  <c r="AS55" i="34"/>
  <c r="AQ55" i="34"/>
  <c r="AP55" i="34"/>
  <c r="AN55" i="34"/>
  <c r="AM55" i="34"/>
  <c r="L53" i="34"/>
  <c r="L54" i="34"/>
  <c r="L55" i="34"/>
  <c r="R53" i="34"/>
  <c r="R54" i="34"/>
  <c r="R55" i="34"/>
  <c r="X53" i="34"/>
  <c r="X54" i="34"/>
  <c r="X55" i="34"/>
  <c r="O53" i="34"/>
  <c r="O54" i="34"/>
  <c r="O55" i="34"/>
  <c r="U53" i="34"/>
  <c r="U54" i="34"/>
  <c r="U55" i="34"/>
  <c r="AA53" i="34"/>
  <c r="AA54" i="34"/>
  <c r="AA55" i="34"/>
  <c r="AJ55" i="34"/>
  <c r="BL52" i="34"/>
  <c r="AK55" i="34"/>
  <c r="AH55" i="34"/>
  <c r="Y54" i="34"/>
  <c r="V54" i="34"/>
  <c r="S54" i="34"/>
  <c r="P54" i="34"/>
  <c r="M54" i="34"/>
  <c r="J54" i="34"/>
  <c r="Y53" i="34"/>
  <c r="Y55" i="34"/>
  <c r="V53" i="34"/>
  <c r="V55" i="34"/>
  <c r="S53" i="34"/>
  <c r="S55" i="34"/>
  <c r="P53" i="34"/>
  <c r="P55" i="34"/>
  <c r="M53" i="34"/>
  <c r="M55" i="34"/>
  <c r="J53" i="34"/>
  <c r="J55" i="34"/>
  <c r="BF52" i="34"/>
  <c r="BB52" i="34"/>
  <c r="BD52" i="34"/>
  <c r="AZ52" i="34"/>
  <c r="BH52" i="34"/>
  <c r="AY51" i="34"/>
  <c r="AW51" i="34"/>
  <c r="AV51" i="34"/>
  <c r="AT51" i="34"/>
  <c r="AS51" i="34"/>
  <c r="L49" i="34"/>
  <c r="L50" i="34"/>
  <c r="L51" i="34"/>
  <c r="R49" i="34"/>
  <c r="R50" i="34"/>
  <c r="R51" i="34"/>
  <c r="AD51" i="34"/>
  <c r="O49" i="34"/>
  <c r="O50" i="34"/>
  <c r="O51" i="34"/>
  <c r="U49" i="34"/>
  <c r="U50" i="34"/>
  <c r="U51" i="34"/>
  <c r="AG51" i="34"/>
  <c r="AJ51" i="34"/>
  <c r="AM51" i="34"/>
  <c r="AP51" i="34"/>
  <c r="BL48" i="34"/>
  <c r="J49" i="34"/>
  <c r="J50" i="34"/>
  <c r="J51" i="34"/>
  <c r="P49" i="34"/>
  <c r="P50" i="34"/>
  <c r="P51" i="34"/>
  <c r="AB51" i="34"/>
  <c r="M49" i="34"/>
  <c r="M50" i="34"/>
  <c r="M51" i="34"/>
  <c r="S49" i="34"/>
  <c r="S50" i="34"/>
  <c r="S51" i="34"/>
  <c r="AE51" i="34"/>
  <c r="AH51" i="34"/>
  <c r="AK51" i="34"/>
  <c r="AN51" i="34"/>
  <c r="AQ51" i="34"/>
  <c r="BJ48" i="34"/>
  <c r="BN48" i="34"/>
  <c r="BF48" i="34"/>
  <c r="BD48" i="34"/>
  <c r="BB48" i="34"/>
  <c r="AY47" i="34"/>
  <c r="AW47" i="34"/>
  <c r="AV47" i="34"/>
  <c r="AT47" i="34"/>
  <c r="AS47" i="34"/>
  <c r="L45" i="34"/>
  <c r="L46" i="34"/>
  <c r="L47" i="34"/>
  <c r="X47" i="34"/>
  <c r="AD47" i="34"/>
  <c r="O45" i="34"/>
  <c r="O46" i="34"/>
  <c r="O47" i="34"/>
  <c r="AA47" i="34"/>
  <c r="AG47" i="34"/>
  <c r="AJ47" i="34"/>
  <c r="AM47" i="34"/>
  <c r="AP47" i="34"/>
  <c r="BL44" i="34"/>
  <c r="AQ47" i="34"/>
  <c r="J45" i="34"/>
  <c r="J46" i="34"/>
  <c r="J47" i="34"/>
  <c r="V47" i="34"/>
  <c r="AB47" i="34"/>
  <c r="M45" i="34"/>
  <c r="M46" i="34"/>
  <c r="M47" i="34"/>
  <c r="Y47" i="34"/>
  <c r="AE47" i="34"/>
  <c r="AH47" i="34"/>
  <c r="AK47" i="34"/>
  <c r="AN47" i="34"/>
  <c r="BJ44" i="34"/>
  <c r="BF44" i="34"/>
  <c r="BD44" i="34"/>
  <c r="BB44" i="34"/>
  <c r="BH44" i="34"/>
  <c r="AY43" i="34"/>
  <c r="AW43" i="34"/>
  <c r="AV43" i="34"/>
  <c r="AT43" i="34"/>
  <c r="AS43" i="34"/>
  <c r="AQ43" i="34"/>
  <c r="AP43" i="34"/>
  <c r="AN43" i="34"/>
  <c r="AM43" i="34"/>
  <c r="AK43" i="34"/>
  <c r="AJ43" i="34"/>
  <c r="AH43" i="34"/>
  <c r="AG43" i="34"/>
  <c r="AE43" i="34"/>
  <c r="AD43" i="34"/>
  <c r="AB43" i="34"/>
  <c r="AA43" i="34"/>
  <c r="Y43" i="34"/>
  <c r="X43" i="34"/>
  <c r="V43" i="34"/>
  <c r="U43" i="34"/>
  <c r="S43" i="34"/>
  <c r="R43" i="34"/>
  <c r="P43" i="34"/>
  <c r="BF40" i="34"/>
  <c r="BD40" i="34"/>
  <c r="BB40" i="34"/>
  <c r="AZ40" i="34"/>
  <c r="AT39" i="34"/>
  <c r="AN39" i="34"/>
  <c r="AH39" i="34"/>
  <c r="AB39" i="34"/>
  <c r="V39" i="34"/>
  <c r="P39" i="34"/>
  <c r="J39" i="34"/>
  <c r="AP20" i="120"/>
  <c r="AU4" i="120"/>
  <c r="AP24" i="120"/>
  <c r="AP12" i="120"/>
  <c r="AU12" i="120"/>
  <c r="AP8" i="120"/>
  <c r="AU16" i="120"/>
  <c r="AU8" i="120"/>
  <c r="AU24" i="120"/>
  <c r="AU20" i="120"/>
  <c r="BL40" i="34"/>
  <c r="BH48" i="34"/>
  <c r="BJ52" i="34"/>
  <c r="BJ40" i="34"/>
  <c r="AZ48" i="34"/>
  <c r="BH28" i="34"/>
  <c r="BJ28" i="34"/>
  <c r="BN28" i="34"/>
  <c r="BC31" i="34"/>
  <c r="BE31" i="34"/>
  <c r="AY33" i="34"/>
  <c r="AY34" i="34"/>
  <c r="AY35" i="34"/>
  <c r="AW33" i="34"/>
  <c r="AW34" i="34"/>
  <c r="AW35" i="34"/>
  <c r="BH32" i="34"/>
  <c r="BJ32" i="34"/>
  <c r="BN32" i="34"/>
  <c r="BH12" i="34"/>
  <c r="BJ12" i="34"/>
  <c r="AQ15" i="34"/>
  <c r="AS15" i="34"/>
  <c r="Y25" i="34"/>
  <c r="Y26" i="34"/>
  <c r="Y27" i="34"/>
  <c r="AA25" i="34"/>
  <c r="AA26" i="34"/>
  <c r="BH24" i="34"/>
  <c r="BJ24" i="34"/>
  <c r="BH8" i="34"/>
  <c r="BJ8" i="34"/>
  <c r="AK11" i="34"/>
  <c r="AM11" i="34"/>
  <c r="U21" i="34"/>
  <c r="U22" i="34"/>
  <c r="U23" i="34"/>
  <c r="AG21" i="34"/>
  <c r="AG22" i="34"/>
  <c r="AG23" i="34"/>
  <c r="S21" i="34"/>
  <c r="S22" i="34"/>
  <c r="S23" i="34"/>
  <c r="AE21" i="34"/>
  <c r="AE22" i="34"/>
  <c r="AE23" i="34"/>
  <c r="BH20" i="34"/>
  <c r="BJ20" i="34"/>
  <c r="BH16" i="34"/>
  <c r="BJ16" i="34"/>
  <c r="AK19" i="34"/>
  <c r="M17" i="34"/>
  <c r="M18" i="34"/>
  <c r="M19" i="34"/>
  <c r="AM19" i="34"/>
  <c r="O17" i="34"/>
  <c r="O18" i="34"/>
  <c r="O19" i="34"/>
  <c r="BH4" i="34"/>
  <c r="BJ4" i="34"/>
  <c r="BN4" i="34"/>
  <c r="AE7" i="34"/>
  <c r="P7" i="34"/>
  <c r="V7" i="34"/>
  <c r="AB7" i="34"/>
  <c r="S7" i="34"/>
  <c r="Y7" i="34"/>
  <c r="AH7" i="34"/>
  <c r="AK7" i="34"/>
  <c r="AZ7" i="34"/>
  <c r="BC7" i="34"/>
  <c r="AN7" i="34"/>
  <c r="AQ7" i="34"/>
  <c r="AT7" i="34"/>
  <c r="AW7" i="34"/>
  <c r="BP4" i="34"/>
  <c r="AG7" i="34"/>
  <c r="BL28" i="34"/>
  <c r="AV7" i="34"/>
  <c r="AD7" i="34"/>
  <c r="R7" i="34"/>
  <c r="AJ7" i="34"/>
  <c r="BB7" i="34"/>
  <c r="AM7" i="34"/>
  <c r="AY7" i="34"/>
  <c r="BE7" i="34"/>
  <c r="AA7" i="34"/>
  <c r="U7" i="34"/>
  <c r="AS7" i="34"/>
  <c r="X7" i="34"/>
  <c r="AP7" i="34"/>
  <c r="L29" i="34"/>
  <c r="L30" i="34"/>
  <c r="L31" i="34"/>
  <c r="AJ29" i="34"/>
  <c r="AJ30" i="34"/>
  <c r="AJ31" i="34"/>
  <c r="R29" i="34"/>
  <c r="R30" i="34"/>
  <c r="R31" i="34"/>
  <c r="AP29" i="34"/>
  <c r="AP30" i="34"/>
  <c r="AP31" i="34"/>
  <c r="AD29" i="34"/>
  <c r="AD30" i="34"/>
  <c r="AD31" i="34"/>
  <c r="O29" i="34"/>
  <c r="O30" i="34"/>
  <c r="O31" i="34"/>
  <c r="AM29" i="34"/>
  <c r="AM30" i="34"/>
  <c r="AM31" i="34"/>
  <c r="AA29" i="34"/>
  <c r="AA30" i="34"/>
  <c r="AS29" i="34"/>
  <c r="AS30" i="34"/>
  <c r="AS31" i="34"/>
  <c r="X29" i="34"/>
  <c r="X30" i="34"/>
  <c r="X31" i="34"/>
  <c r="U29" i="34"/>
  <c r="U30" i="34"/>
  <c r="U31" i="34"/>
  <c r="AA31" i="34"/>
  <c r="AG29" i="34"/>
  <c r="AG30" i="34"/>
  <c r="AG31" i="34"/>
  <c r="BB31" i="34"/>
  <c r="BR28" i="34"/>
  <c r="J29" i="34"/>
  <c r="J30" i="34"/>
  <c r="J31" i="34"/>
  <c r="AH29" i="34"/>
  <c r="AH30" i="34"/>
  <c r="AH31" i="34"/>
  <c r="P29" i="34"/>
  <c r="P30" i="34"/>
  <c r="AN29" i="34"/>
  <c r="AN30" i="34"/>
  <c r="AN31" i="34"/>
  <c r="AB29" i="34"/>
  <c r="AB30" i="34"/>
  <c r="M29" i="34"/>
  <c r="M30" i="34"/>
  <c r="AK29" i="34"/>
  <c r="AK30" i="34"/>
  <c r="Y29" i="34"/>
  <c r="Y30" i="34"/>
  <c r="AQ29" i="34"/>
  <c r="AQ30" i="34"/>
  <c r="AQ31" i="34"/>
  <c r="P31" i="34"/>
  <c r="V29" i="34"/>
  <c r="V30" i="34"/>
  <c r="V31" i="34"/>
  <c r="AB31" i="34"/>
  <c r="M31" i="34"/>
  <c r="S29" i="34"/>
  <c r="S30" i="34"/>
  <c r="S31" i="34"/>
  <c r="Y31" i="34"/>
  <c r="AE29" i="34"/>
  <c r="AE30" i="34"/>
  <c r="AE31" i="34"/>
  <c r="AK31" i="34"/>
  <c r="AZ31" i="34"/>
  <c r="BP28" i="34"/>
  <c r="AT23" i="34"/>
  <c r="V21" i="34"/>
  <c r="V22" i="34"/>
  <c r="V23" i="34"/>
  <c r="AN23" i="34"/>
  <c r="J21" i="34"/>
  <c r="J22" i="34"/>
  <c r="J23" i="34"/>
  <c r="AZ23" i="34"/>
  <c r="AB21" i="34"/>
  <c r="AB22" i="34"/>
  <c r="AB23" i="34"/>
  <c r="M21" i="34"/>
  <c r="M22" i="34"/>
  <c r="Y21" i="34"/>
  <c r="Y22" i="34"/>
  <c r="Y23" i="34"/>
  <c r="AW23" i="34"/>
  <c r="AQ23" i="34"/>
  <c r="BC23" i="34"/>
  <c r="P21" i="34"/>
  <c r="P22" i="34"/>
  <c r="P23" i="34"/>
  <c r="AV23" i="34"/>
  <c r="X21" i="34"/>
  <c r="X22" i="34"/>
  <c r="X23" i="34"/>
  <c r="AP23" i="34"/>
  <c r="L21" i="34"/>
  <c r="L22" i="34"/>
  <c r="L23" i="34"/>
  <c r="BB23" i="34"/>
  <c r="AD21" i="34"/>
  <c r="AD22" i="34"/>
  <c r="AD23" i="34"/>
  <c r="O21" i="34"/>
  <c r="O22" i="34"/>
  <c r="AA21" i="34"/>
  <c r="AA22" i="34"/>
  <c r="AA23" i="34"/>
  <c r="AY23" i="34"/>
  <c r="AS23" i="34"/>
  <c r="BE23" i="34"/>
  <c r="R21" i="34"/>
  <c r="R22" i="34"/>
  <c r="R23" i="34"/>
  <c r="AZ27" i="34"/>
  <c r="AT27" i="34"/>
  <c r="AH25" i="34"/>
  <c r="AH26" i="34"/>
  <c r="AH27" i="34"/>
  <c r="V25" i="34"/>
  <c r="V26" i="34"/>
  <c r="V27" i="34"/>
  <c r="P25" i="34"/>
  <c r="P26" i="34"/>
  <c r="S25" i="34"/>
  <c r="S26" i="34"/>
  <c r="S27" i="34"/>
  <c r="AE25" i="34"/>
  <c r="AE26" i="34"/>
  <c r="AW27" i="34"/>
  <c r="BC27" i="34"/>
  <c r="AK25" i="34"/>
  <c r="AK26" i="34"/>
  <c r="M25" i="34"/>
  <c r="M26" i="34"/>
  <c r="M27" i="34"/>
  <c r="J25" i="34"/>
  <c r="J26" i="34"/>
  <c r="J27" i="34"/>
  <c r="AB25" i="34"/>
  <c r="AB26" i="34"/>
  <c r="BB27" i="34"/>
  <c r="AV27" i="34"/>
  <c r="AJ25" i="34"/>
  <c r="AJ26" i="34"/>
  <c r="AJ27" i="34"/>
  <c r="X25" i="34"/>
  <c r="X26" i="34"/>
  <c r="X27" i="34"/>
  <c r="R25" i="34"/>
  <c r="R26" i="34"/>
  <c r="R27" i="34"/>
  <c r="U25" i="34"/>
  <c r="U26" i="34"/>
  <c r="AG25" i="34"/>
  <c r="AG26" i="34"/>
  <c r="AY27" i="34"/>
  <c r="BE27" i="34"/>
  <c r="AM25" i="34"/>
  <c r="AM26" i="34"/>
  <c r="AM27" i="34"/>
  <c r="O25" i="34"/>
  <c r="O26" i="34"/>
  <c r="L25" i="34"/>
  <c r="L26" i="34"/>
  <c r="L27" i="34"/>
  <c r="AD25" i="34"/>
  <c r="AD26" i="34"/>
  <c r="AD27" i="34"/>
  <c r="AP33" i="34"/>
  <c r="AP34" i="34"/>
  <c r="AP35" i="34"/>
  <c r="AD33" i="34"/>
  <c r="AD34" i="34"/>
  <c r="AD35" i="34"/>
  <c r="R33" i="34"/>
  <c r="R34" i="34"/>
  <c r="R35" i="34"/>
  <c r="AJ33" i="34"/>
  <c r="AJ34" i="34"/>
  <c r="AJ35" i="34"/>
  <c r="L33" i="34"/>
  <c r="L34" i="34"/>
  <c r="L35" i="34"/>
  <c r="X33" i="34"/>
  <c r="X34" i="34"/>
  <c r="X35" i="34"/>
  <c r="O33" i="34"/>
  <c r="O34" i="34"/>
  <c r="O35" i="34"/>
  <c r="U33" i="34"/>
  <c r="U34" i="34"/>
  <c r="U35" i="34"/>
  <c r="AA33" i="34"/>
  <c r="AA34" i="34"/>
  <c r="AA35" i="34"/>
  <c r="AG33" i="34"/>
  <c r="AG34" i="34"/>
  <c r="AG35" i="34"/>
  <c r="AM33" i="34"/>
  <c r="AM34" i="34"/>
  <c r="AM35" i="34"/>
  <c r="AS33" i="34"/>
  <c r="AS34" i="34"/>
  <c r="AS35" i="34"/>
  <c r="AV33" i="34"/>
  <c r="AV34" i="34"/>
  <c r="AV35" i="34"/>
  <c r="BR32" i="34"/>
  <c r="AN33" i="34"/>
  <c r="AN34" i="34"/>
  <c r="AN35" i="34"/>
  <c r="AB33" i="34"/>
  <c r="AB34" i="34"/>
  <c r="AB35" i="34"/>
  <c r="P33" i="34"/>
  <c r="P34" i="34"/>
  <c r="P35" i="34"/>
  <c r="AH33" i="34"/>
  <c r="AH34" i="34"/>
  <c r="AH35" i="34"/>
  <c r="J33" i="34"/>
  <c r="J34" i="34"/>
  <c r="J35" i="34"/>
  <c r="V33" i="34"/>
  <c r="V34" i="34"/>
  <c r="V35" i="34"/>
  <c r="M33" i="34"/>
  <c r="M34" i="34"/>
  <c r="M35" i="34"/>
  <c r="S33" i="34"/>
  <c r="S34" i="34"/>
  <c r="S35" i="34"/>
  <c r="Y33" i="34"/>
  <c r="Y34" i="34"/>
  <c r="Y35" i="34"/>
  <c r="AE33" i="34"/>
  <c r="AE34" i="34"/>
  <c r="AE35" i="34"/>
  <c r="AK33" i="34"/>
  <c r="AK34" i="34"/>
  <c r="AK35" i="34"/>
  <c r="AQ33" i="34"/>
  <c r="AQ34" i="34"/>
  <c r="AQ35" i="34"/>
  <c r="AT33" i="34"/>
  <c r="AT34" i="34"/>
  <c r="AT35" i="34"/>
  <c r="BP32" i="34"/>
  <c r="AZ19" i="34"/>
  <c r="J17" i="34"/>
  <c r="J18" i="34"/>
  <c r="J19" i="34"/>
  <c r="V17" i="34"/>
  <c r="V18" i="34"/>
  <c r="V19" i="34"/>
  <c r="AH19" i="34"/>
  <c r="AT19" i="34"/>
  <c r="AQ19" i="34"/>
  <c r="S17" i="34"/>
  <c r="S18" i="34"/>
  <c r="S19" i="34"/>
  <c r="BC19" i="34"/>
  <c r="Y17" i="34"/>
  <c r="Y18" i="34"/>
  <c r="AW19" i="34"/>
  <c r="P17" i="34"/>
  <c r="P18" i="34"/>
  <c r="P19" i="34"/>
  <c r="AN19" i="34"/>
  <c r="BB19" i="34"/>
  <c r="L17" i="34"/>
  <c r="L18" i="34"/>
  <c r="L19" i="34"/>
  <c r="X17" i="34"/>
  <c r="X18" i="34"/>
  <c r="X19" i="34"/>
  <c r="AJ19" i="34"/>
  <c r="AV19" i="34"/>
  <c r="AS19" i="34"/>
  <c r="U17" i="34"/>
  <c r="U18" i="34"/>
  <c r="U19" i="34"/>
  <c r="BE19" i="34"/>
  <c r="AA17" i="34"/>
  <c r="AA18" i="34"/>
  <c r="AY19" i="34"/>
  <c r="R17" i="34"/>
  <c r="R18" i="34"/>
  <c r="R19" i="34"/>
  <c r="AP19" i="34"/>
  <c r="AT11" i="34"/>
  <c r="AZ11" i="34"/>
  <c r="J9" i="34"/>
  <c r="J10" i="34"/>
  <c r="J11" i="34"/>
  <c r="AN11" i="34"/>
  <c r="V11" i="34"/>
  <c r="AQ11" i="34"/>
  <c r="AB11" i="34"/>
  <c r="M9" i="34"/>
  <c r="M10" i="34"/>
  <c r="M11" i="34"/>
  <c r="Y11" i="34"/>
  <c r="AE11" i="34"/>
  <c r="AH11" i="34"/>
  <c r="BC11" i="34"/>
  <c r="AW11" i="34"/>
  <c r="BP8" i="34"/>
  <c r="AV11" i="34"/>
  <c r="BB11" i="34"/>
  <c r="L9" i="34"/>
  <c r="L10" i="34"/>
  <c r="L11" i="34"/>
  <c r="AP11" i="34"/>
  <c r="X11" i="34"/>
  <c r="AS11" i="34"/>
  <c r="AG11" i="34"/>
  <c r="BE11" i="34"/>
  <c r="O9" i="34"/>
  <c r="O10" i="34"/>
  <c r="AA11" i="34"/>
  <c r="AY11" i="34"/>
  <c r="AD11" i="34"/>
  <c r="AJ11" i="34"/>
  <c r="AH15" i="34"/>
  <c r="AB15" i="34"/>
  <c r="AN15" i="34"/>
  <c r="AZ15" i="34"/>
  <c r="P13" i="34"/>
  <c r="P14" i="34"/>
  <c r="P15" i="34"/>
  <c r="AK15" i="34"/>
  <c r="BC15" i="34"/>
  <c r="AW15" i="34"/>
  <c r="M13" i="34"/>
  <c r="M14" i="34"/>
  <c r="S13" i="34"/>
  <c r="S14" i="34"/>
  <c r="S15" i="34"/>
  <c r="AE15" i="34"/>
  <c r="J13" i="34"/>
  <c r="J14" i="34"/>
  <c r="J15" i="34"/>
  <c r="AT15" i="34"/>
  <c r="AJ15" i="34"/>
  <c r="AD15" i="34"/>
  <c r="AP15" i="34"/>
  <c r="BB15" i="34"/>
  <c r="R13" i="34"/>
  <c r="R14" i="34"/>
  <c r="R15" i="34"/>
  <c r="AM15" i="34"/>
  <c r="BE15" i="34"/>
  <c r="AY15" i="34"/>
  <c r="O13" i="34"/>
  <c r="O14" i="34"/>
  <c r="O15" i="34"/>
  <c r="U13" i="34"/>
  <c r="U14" i="34"/>
  <c r="U15" i="34"/>
  <c r="AG15" i="34"/>
  <c r="L13" i="34"/>
  <c r="L14" i="34"/>
  <c r="L15" i="34"/>
  <c r="AV15" i="34"/>
  <c r="BL4" i="34"/>
  <c r="I3" i="9"/>
  <c r="AT75" i="34"/>
  <c r="AB75" i="34"/>
  <c r="V75" i="34"/>
  <c r="AH75" i="34"/>
  <c r="P75" i="34"/>
  <c r="AQ75" i="34"/>
  <c r="S75" i="34"/>
  <c r="Y75" i="34"/>
  <c r="AK75" i="34"/>
  <c r="AW75" i="34"/>
  <c r="BJ72" i="34"/>
  <c r="AV75" i="34"/>
  <c r="AD75" i="34"/>
  <c r="X75" i="34"/>
  <c r="AJ75" i="34"/>
  <c r="R75" i="34"/>
  <c r="AS75" i="34"/>
  <c r="U75" i="34"/>
  <c r="AA75" i="34"/>
  <c r="AM75" i="34"/>
  <c r="AY75" i="34"/>
  <c r="BL72" i="34"/>
  <c r="L97" i="34"/>
  <c r="L98" i="34"/>
  <c r="L99" i="34"/>
  <c r="AD97" i="34"/>
  <c r="AD98" i="34"/>
  <c r="AD99" i="34"/>
  <c r="AP97" i="34"/>
  <c r="AP98" i="34"/>
  <c r="AP99" i="34"/>
  <c r="R97" i="34"/>
  <c r="R98" i="34"/>
  <c r="R99" i="34"/>
  <c r="X97" i="34"/>
  <c r="X98" i="34"/>
  <c r="X99" i="34"/>
  <c r="AG97" i="34"/>
  <c r="AG98" i="34"/>
  <c r="AS97" i="34"/>
  <c r="AS99" i="34"/>
  <c r="AS98" i="34"/>
  <c r="AM97" i="34"/>
  <c r="AM98" i="34"/>
  <c r="AA97" i="34"/>
  <c r="AA98" i="34"/>
  <c r="AA99" i="34"/>
  <c r="O97" i="34"/>
  <c r="O98" i="34"/>
  <c r="U97" i="34"/>
  <c r="U98" i="34"/>
  <c r="U99" i="34"/>
  <c r="J97" i="34"/>
  <c r="J98" i="34"/>
  <c r="J99" i="34"/>
  <c r="AB97" i="34"/>
  <c r="AB98" i="34"/>
  <c r="AB99" i="34"/>
  <c r="AN97" i="34"/>
  <c r="AN98" i="34"/>
  <c r="AN99" i="34"/>
  <c r="P97" i="34"/>
  <c r="P98" i="34"/>
  <c r="P99" i="34"/>
  <c r="V97" i="34"/>
  <c r="V98" i="34"/>
  <c r="AE97" i="34"/>
  <c r="AE98" i="34"/>
  <c r="AQ97" i="34"/>
  <c r="AQ98" i="34"/>
  <c r="AK97" i="34"/>
  <c r="AK99" i="34"/>
  <c r="AK98" i="34"/>
  <c r="Y97" i="34"/>
  <c r="Y98" i="34"/>
  <c r="M97" i="34"/>
  <c r="M99" i="34"/>
  <c r="M98" i="34"/>
  <c r="S97" i="34"/>
  <c r="S98" i="34"/>
  <c r="S99" i="34"/>
  <c r="AN83" i="34"/>
  <c r="AH83" i="34"/>
  <c r="P81" i="34"/>
  <c r="P82" i="34"/>
  <c r="P83" i="34"/>
  <c r="J81" i="34"/>
  <c r="J82" i="34"/>
  <c r="J83" i="34"/>
  <c r="AT83" i="34"/>
  <c r="AE83" i="34"/>
  <c r="AW83" i="34"/>
  <c r="M83" i="34"/>
  <c r="S81" i="34"/>
  <c r="S82" i="34"/>
  <c r="S83" i="34"/>
  <c r="AQ83" i="34"/>
  <c r="BJ80" i="34"/>
  <c r="M81" i="34"/>
  <c r="M82" i="34"/>
  <c r="AP83" i="34"/>
  <c r="AJ83" i="34"/>
  <c r="R81" i="34"/>
  <c r="R82" i="34"/>
  <c r="R83" i="34"/>
  <c r="L81" i="34"/>
  <c r="L82" i="34"/>
  <c r="L83" i="34"/>
  <c r="AV83" i="34"/>
  <c r="AG83" i="34"/>
  <c r="AY83" i="34"/>
  <c r="O83" i="34"/>
  <c r="U81" i="34"/>
  <c r="U82" i="34"/>
  <c r="U83" i="34"/>
  <c r="AS83" i="34"/>
  <c r="BL80" i="34"/>
  <c r="O81" i="34"/>
  <c r="O82" i="34"/>
  <c r="X93" i="34"/>
  <c r="X94" i="34"/>
  <c r="X95" i="34"/>
  <c r="AV95" i="34"/>
  <c r="AD93" i="34"/>
  <c r="AD94" i="34"/>
  <c r="AD95" i="34"/>
  <c r="AY95" i="34"/>
  <c r="O93" i="34"/>
  <c r="O94" i="34"/>
  <c r="O95" i="34"/>
  <c r="R93" i="34"/>
  <c r="R94" i="34"/>
  <c r="R95" i="34"/>
  <c r="AA95" i="34"/>
  <c r="AG95" i="34"/>
  <c r="AM93" i="34"/>
  <c r="AM94" i="34"/>
  <c r="AM95" i="34"/>
  <c r="BL92" i="34"/>
  <c r="AG93" i="34"/>
  <c r="AG94" i="34"/>
  <c r="AA93" i="34"/>
  <c r="AA94" i="34"/>
  <c r="V93" i="34"/>
  <c r="V94" i="34"/>
  <c r="V95" i="34"/>
  <c r="AT95" i="34"/>
  <c r="AB93" i="34"/>
  <c r="AB94" i="34"/>
  <c r="AB95" i="34"/>
  <c r="AW95" i="34"/>
  <c r="M93" i="34"/>
  <c r="M94" i="34"/>
  <c r="M95" i="34"/>
  <c r="P93" i="34"/>
  <c r="P94" i="34"/>
  <c r="P95" i="34"/>
  <c r="Y95" i="34"/>
  <c r="AE95" i="34"/>
  <c r="AK93" i="34"/>
  <c r="AK94" i="34"/>
  <c r="AK95" i="34"/>
  <c r="BJ92" i="34"/>
  <c r="AE93" i="34"/>
  <c r="AE94" i="34"/>
  <c r="Y93" i="34"/>
  <c r="Y94" i="34"/>
  <c r="AA85" i="34"/>
  <c r="AA86" i="34"/>
  <c r="U85" i="34"/>
  <c r="U86" i="34"/>
  <c r="Y85" i="34"/>
  <c r="Y86" i="34"/>
  <c r="S85" i="34"/>
  <c r="S86" i="34"/>
  <c r="M89" i="34"/>
  <c r="M90" i="34"/>
  <c r="AE89" i="34"/>
  <c r="AE90" i="34"/>
  <c r="S89" i="34"/>
  <c r="S90" i="34"/>
  <c r="O89" i="34"/>
  <c r="O90" i="34"/>
  <c r="AG89" i="34"/>
  <c r="AG90" i="34"/>
  <c r="U89" i="34"/>
  <c r="U90" i="34"/>
  <c r="V79" i="34"/>
  <c r="AH79" i="34"/>
  <c r="AT79" i="34"/>
  <c r="J77" i="34"/>
  <c r="J78" i="34"/>
  <c r="J79" i="34"/>
  <c r="Y79" i="34"/>
  <c r="AE79" i="34"/>
  <c r="AW79" i="34"/>
  <c r="M79" i="34"/>
  <c r="AK79" i="34"/>
  <c r="AN79" i="34"/>
  <c r="BJ76" i="34"/>
  <c r="M77" i="34"/>
  <c r="M78" i="34"/>
  <c r="X79" i="34"/>
  <c r="AJ79" i="34"/>
  <c r="AV79" i="34"/>
  <c r="L77" i="34"/>
  <c r="L78" i="34"/>
  <c r="L79" i="34"/>
  <c r="AA79" i="34"/>
  <c r="AG79" i="34"/>
  <c r="AY79" i="34"/>
  <c r="O79" i="34"/>
  <c r="AM79" i="34"/>
  <c r="AP79" i="34"/>
  <c r="BL76" i="34"/>
  <c r="O77" i="34"/>
  <c r="O78" i="34"/>
  <c r="BF76" i="34"/>
  <c r="AZ76" i="34"/>
  <c r="BF96" i="34"/>
  <c r="AZ96" i="34"/>
  <c r="BL12" i="34"/>
  <c r="BL16" i="34"/>
  <c r="BL24" i="34"/>
  <c r="B1" i="9"/>
  <c r="AT71" i="34"/>
  <c r="AN71" i="34"/>
  <c r="AH71" i="34"/>
  <c r="AB71" i="34"/>
  <c r="V71" i="34"/>
  <c r="P71" i="34"/>
  <c r="J71" i="34"/>
  <c r="BD38" i="34"/>
  <c r="BD70" i="34"/>
  <c r="BJ38" i="34"/>
  <c r="BJ70" i="34"/>
  <c r="BL32" i="34"/>
  <c r="BL20" i="34"/>
  <c r="BL8" i="34"/>
  <c r="AZ3" i="34"/>
  <c r="AT3" i="34"/>
  <c r="AN3" i="34"/>
  <c r="AH3" i="34"/>
  <c r="AB3" i="34"/>
  <c r="V3" i="34"/>
  <c r="P3" i="34"/>
  <c r="J3" i="34"/>
  <c r="V99" i="34"/>
  <c r="P27" i="34"/>
  <c r="AB27" i="34"/>
  <c r="AR16" i="120"/>
  <c r="A16" i="120"/>
  <c r="AR20" i="120"/>
  <c r="A20" i="120"/>
  <c r="AR8" i="120"/>
  <c r="A8" i="120"/>
  <c r="AR4" i="120"/>
  <c r="A4" i="120"/>
  <c r="AR24" i="120"/>
  <c r="A24" i="120"/>
  <c r="AR12" i="120"/>
  <c r="A12" i="120"/>
  <c r="BN40" i="34"/>
  <c r="Y99" i="34"/>
  <c r="AG99" i="34"/>
  <c r="O99" i="34"/>
  <c r="AM99" i="34"/>
  <c r="AQ99" i="34"/>
  <c r="AK27" i="34"/>
  <c r="AG27" i="34"/>
  <c r="AE27" i="34"/>
  <c r="AA27" i="34"/>
  <c r="AA19" i="34"/>
  <c r="Y19" i="34"/>
  <c r="O27" i="34"/>
  <c r="M15" i="34"/>
  <c r="BP12" i="34"/>
  <c r="O11" i="34"/>
  <c r="BR8" i="34"/>
  <c r="AE99" i="34"/>
  <c r="BN12" i="34"/>
  <c r="M23" i="34"/>
  <c r="BP20" i="34"/>
  <c r="U27" i="34"/>
  <c r="O23" i="34"/>
  <c r="BR20" i="34"/>
  <c r="BF28" i="34"/>
  <c r="BF20" i="34"/>
  <c r="BN20" i="34"/>
  <c r="BF12" i="34"/>
  <c r="BR12" i="34"/>
  <c r="BF32" i="34"/>
  <c r="K10" i="121"/>
  <c r="G10" i="121"/>
  <c r="C10" i="121"/>
  <c r="H9" i="121"/>
  <c r="D9" i="121"/>
  <c r="I8" i="121"/>
  <c r="E8" i="121"/>
  <c r="J7" i="121"/>
  <c r="F7" i="121"/>
  <c r="K6" i="121"/>
  <c r="G6" i="121"/>
  <c r="C6" i="121"/>
  <c r="H5" i="121"/>
  <c r="D5" i="121"/>
  <c r="J10" i="121"/>
  <c r="F10" i="121"/>
  <c r="K9" i="121"/>
  <c r="G9" i="121"/>
  <c r="C9" i="121"/>
  <c r="H8" i="121"/>
  <c r="D8" i="121"/>
  <c r="I7" i="121"/>
  <c r="E7" i="121"/>
  <c r="J6" i="121"/>
  <c r="F6" i="121"/>
  <c r="K5" i="121"/>
  <c r="G5" i="121"/>
  <c r="I10" i="121"/>
  <c r="E10" i="121"/>
  <c r="J9" i="121"/>
  <c r="F9" i="121"/>
  <c r="K8" i="121"/>
  <c r="G8" i="121"/>
  <c r="C8" i="121"/>
  <c r="H7" i="121"/>
  <c r="D7" i="121"/>
  <c r="I6" i="121"/>
  <c r="E6" i="121"/>
  <c r="J5" i="121"/>
  <c r="F5" i="121"/>
  <c r="H10" i="121"/>
  <c r="D10" i="121"/>
  <c r="I9" i="121"/>
  <c r="E9" i="121"/>
  <c r="J8" i="121"/>
  <c r="F8" i="121"/>
  <c r="K7" i="121"/>
  <c r="G7" i="121"/>
  <c r="C7" i="121"/>
  <c r="H6" i="121"/>
  <c r="D6" i="121"/>
  <c r="I5" i="121"/>
  <c r="E5" i="121"/>
  <c r="C5" i="121"/>
  <c r="BT20" i="34"/>
  <c r="BY20" i="34"/>
  <c r="BT12" i="34"/>
  <c r="BY12" i="34"/>
  <c r="BH64" i="34"/>
  <c r="BN64" i="34"/>
  <c r="BS64" i="34"/>
  <c r="BL60" i="34"/>
  <c r="BJ96" i="34"/>
  <c r="BL96" i="34"/>
  <c r="BN96" i="34"/>
  <c r="BS96" i="34"/>
  <c r="BN80" i="34"/>
  <c r="BS80" i="34"/>
  <c r="AZ80" i="34"/>
  <c r="AZ92" i="34"/>
  <c r="BN92" i="34"/>
  <c r="BS92" i="34"/>
  <c r="BN72" i="34"/>
  <c r="BS72" i="34"/>
  <c r="BN76" i="34"/>
  <c r="BS76" i="34"/>
  <c r="BP16" i="34"/>
  <c r="BR16" i="34"/>
  <c r="BT16" i="34"/>
  <c r="BF16" i="34"/>
  <c r="BN8" i="34"/>
  <c r="BP24" i="34"/>
  <c r="BN24" i="34"/>
  <c r="BT32" i="34"/>
  <c r="BY32" i="34"/>
  <c r="BR4" i="34"/>
  <c r="BT4" i="34"/>
  <c r="BY4" i="34"/>
  <c r="BT8" i="34"/>
  <c r="BY8" i="34"/>
  <c r="BR24" i="34"/>
  <c r="BT24" i="34"/>
  <c r="BY24" i="34"/>
  <c r="BF8" i="34"/>
  <c r="BJ60" i="34"/>
  <c r="BN52" i="34"/>
  <c r="BS52" i="34"/>
  <c r="AZ60" i="34"/>
  <c r="BS48" i="34"/>
  <c r="BH56" i="34"/>
  <c r="BN44" i="34"/>
  <c r="BS44" i="34"/>
  <c r="BJ56" i="34"/>
  <c r="BL56" i="34"/>
  <c r="BN56" i="34"/>
  <c r="BS56" i="34"/>
  <c r="AZ44" i="34"/>
  <c r="BN16" i="34"/>
  <c r="BF4" i="34"/>
  <c r="AZ56" i="34"/>
  <c r="BH40" i="34"/>
  <c r="BS40" i="34"/>
  <c r="BT28" i="34"/>
  <c r="BY28" i="34"/>
  <c r="BF24" i="34"/>
  <c r="BN60" i="34"/>
  <c r="BS60" i="34"/>
  <c r="BP72" i="34"/>
  <c r="A72" i="34"/>
  <c r="BP80" i="34"/>
  <c r="A80" i="34"/>
  <c r="BP88" i="34"/>
  <c r="A88" i="34"/>
  <c r="BP92" i="34"/>
  <c r="A92" i="34"/>
  <c r="BP76" i="34"/>
  <c r="A76" i="34"/>
  <c r="BP84" i="34"/>
  <c r="A84" i="34"/>
  <c r="BP96" i="34"/>
  <c r="A96" i="34"/>
  <c r="BY16" i="34"/>
  <c r="BP44" i="34"/>
  <c r="A44" i="34"/>
  <c r="BP52" i="34"/>
  <c r="A52" i="34"/>
  <c r="BP64" i="34"/>
  <c r="A64" i="34"/>
  <c r="BP56" i="34"/>
  <c r="A56" i="34"/>
  <c r="BP40" i="34"/>
  <c r="A40" i="34"/>
  <c r="BP60" i="34"/>
  <c r="A60" i="34"/>
  <c r="BP48" i="34"/>
  <c r="A48" i="34"/>
  <c r="BV16" i="34"/>
  <c r="A16" i="34"/>
  <c r="BV24" i="34"/>
  <c r="A24" i="34"/>
  <c r="BV28" i="34"/>
  <c r="A28" i="34"/>
  <c r="BV32" i="34"/>
  <c r="A32" i="34"/>
  <c r="BV4" i="34"/>
  <c r="A4" i="34"/>
  <c r="BV8" i="34"/>
  <c r="A8" i="34"/>
  <c r="BV20" i="34"/>
  <c r="A20" i="34"/>
  <c r="BV12" i="34"/>
  <c r="A12" i="34"/>
  <c r="C29" i="9"/>
  <c r="G29" i="9"/>
  <c r="K29" i="9"/>
  <c r="F30" i="9"/>
  <c r="J30" i="9"/>
  <c r="E31" i="9"/>
  <c r="I31" i="9"/>
  <c r="D32" i="9"/>
  <c r="F32" i="9"/>
  <c r="J32" i="9"/>
  <c r="H27" i="9"/>
  <c r="K27" i="9"/>
  <c r="D26" i="9"/>
  <c r="K26" i="9"/>
  <c r="J26" i="9"/>
  <c r="H28" i="9"/>
  <c r="D29" i="9"/>
  <c r="H29" i="9"/>
  <c r="C30" i="9"/>
  <c r="G30" i="9"/>
  <c r="K30" i="9"/>
  <c r="F31" i="9"/>
  <c r="J31" i="9"/>
  <c r="G32" i="9"/>
  <c r="D27" i="9"/>
  <c r="I27" i="9"/>
  <c r="G26" i="9"/>
  <c r="F26" i="9"/>
  <c r="D28" i="9"/>
  <c r="E29" i="9"/>
  <c r="I29" i="9"/>
  <c r="D30" i="9"/>
  <c r="H30" i="9"/>
  <c r="C31" i="9"/>
  <c r="G31" i="9"/>
  <c r="K31" i="9"/>
  <c r="H32" i="9"/>
  <c r="K28" i="9"/>
  <c r="J28" i="9"/>
  <c r="I28" i="9"/>
  <c r="F28" i="9"/>
  <c r="C28" i="9"/>
  <c r="F29" i="9"/>
  <c r="J29" i="9"/>
  <c r="E30" i="9"/>
  <c r="I30" i="9"/>
  <c r="D31" i="9"/>
  <c r="H31" i="9"/>
  <c r="C32" i="9"/>
  <c r="E32" i="9"/>
  <c r="I32" i="9"/>
  <c r="E26" i="9"/>
  <c r="H26" i="9"/>
  <c r="F27" i="9"/>
  <c r="E27" i="9"/>
  <c r="E28" i="9"/>
  <c r="K32" i="9"/>
  <c r="G27" i="9"/>
  <c r="G28" i="9"/>
  <c r="I26" i="9"/>
  <c r="C27" i="9"/>
  <c r="J27" i="9"/>
  <c r="C26" i="9"/>
  <c r="H11" i="9"/>
  <c r="E7" i="9"/>
  <c r="F5" i="9"/>
  <c r="F11" i="9"/>
  <c r="J11" i="9"/>
  <c r="C11" i="9"/>
  <c r="G11" i="9"/>
  <c r="J21" i="9"/>
  <c r="C20" i="9"/>
  <c r="E18" i="9"/>
  <c r="J16" i="9"/>
  <c r="I21" i="9"/>
  <c r="K19" i="9"/>
  <c r="D18" i="9"/>
  <c r="E16" i="9"/>
  <c r="H21" i="9"/>
  <c r="J19" i="9"/>
  <c r="C18" i="9"/>
  <c r="D16" i="9"/>
  <c r="G21" i="9"/>
  <c r="I19" i="9"/>
  <c r="K17" i="9"/>
  <c r="G16" i="9"/>
  <c r="I22" i="9"/>
  <c r="K20" i="9"/>
  <c r="D19" i="9"/>
  <c r="F17" i="9"/>
  <c r="H22" i="9"/>
  <c r="J20" i="9"/>
  <c r="C19" i="9"/>
  <c r="E17" i="9"/>
  <c r="G22" i="9"/>
  <c r="K18" i="9"/>
  <c r="D17" i="9"/>
  <c r="F22" i="9"/>
  <c r="J18" i="9"/>
  <c r="E22" i="9"/>
  <c r="I18" i="9"/>
  <c r="D22" i="9"/>
  <c r="H18" i="9"/>
  <c r="C22" i="9"/>
  <c r="G18" i="9"/>
  <c r="K21" i="9"/>
  <c r="F18" i="9"/>
  <c r="F21" i="9"/>
  <c r="H19" i="9"/>
  <c r="J17" i="9"/>
  <c r="F16" i="9"/>
  <c r="E21" i="9"/>
  <c r="G19" i="9"/>
  <c r="I17" i="9"/>
  <c r="K22" i="9"/>
  <c r="D21" i="9"/>
  <c r="F19" i="9"/>
  <c r="H17" i="9"/>
  <c r="J22" i="9"/>
  <c r="C21" i="9"/>
  <c r="E19" i="9"/>
  <c r="G17" i="9"/>
  <c r="I20" i="9"/>
  <c r="H20" i="9"/>
  <c r="C17" i="9"/>
  <c r="G20" i="9"/>
  <c r="K16" i="9"/>
  <c r="F20" i="9"/>
  <c r="I16" i="9"/>
  <c r="E20" i="9"/>
  <c r="H16" i="9"/>
  <c r="D20" i="9"/>
  <c r="C16" i="9"/>
  <c r="E5" i="9"/>
  <c r="I5" i="9"/>
  <c r="D5" i="9"/>
  <c r="J5" i="9"/>
  <c r="G5" i="9"/>
  <c r="H5" i="9"/>
  <c r="C5" i="9"/>
  <c r="K5" i="9"/>
  <c r="D7" i="9"/>
  <c r="C8" i="9"/>
  <c r="G12" i="9"/>
  <c r="C6" i="9"/>
  <c r="E10" i="9"/>
  <c r="D10" i="9"/>
  <c r="D9" i="9"/>
  <c r="I9" i="9"/>
  <c r="H12" i="9"/>
  <c r="F9" i="9"/>
  <c r="E6" i="9"/>
  <c r="G6" i="9"/>
  <c r="I11" i="9"/>
  <c r="E11" i="9"/>
  <c r="D11" i="9"/>
  <c r="K11" i="9"/>
  <c r="C9" i="9"/>
  <c r="K9" i="9"/>
  <c r="H10" i="9"/>
  <c r="E12" i="9"/>
  <c r="K12" i="9"/>
  <c r="F7" i="9"/>
  <c r="J9" i="9"/>
  <c r="J10" i="9"/>
  <c r="F6" i="9"/>
  <c r="F8" i="9"/>
  <c r="E9" i="9"/>
  <c r="I6" i="9"/>
  <c r="C12" i="9"/>
  <c r="K7" i="9"/>
  <c r="G10" i="9"/>
  <c r="H8" i="9"/>
  <c r="G7" i="9"/>
  <c r="I12" i="9"/>
  <c r="C10" i="9"/>
  <c r="F12" i="9"/>
  <c r="J7" i="9"/>
  <c r="K10" i="9"/>
  <c r="E8" i="9"/>
  <c r="G9" i="9"/>
  <c r="C7" i="9"/>
  <c r="I8" i="9"/>
  <c r="K6" i="9"/>
  <c r="H6" i="9"/>
  <c r="H9" i="9"/>
  <c r="K8" i="9"/>
  <c r="F10" i="9"/>
  <c r="J6" i="9"/>
  <c r="I10" i="9"/>
  <c r="D8" i="9"/>
  <c r="I7" i="9"/>
  <c r="J8" i="9"/>
  <c r="D6" i="9"/>
  <c r="G8" i="9"/>
  <c r="H7" i="9"/>
  <c r="J12" i="9"/>
  <c r="D12" i="9"/>
</calcChain>
</file>

<file path=xl/sharedStrings.xml><?xml version="1.0" encoding="utf-8"?>
<sst xmlns="http://schemas.openxmlformats.org/spreadsheetml/2006/main" count="3233" uniqueCount="437">
  <si>
    <t>順位</t>
    <rPh sb="0" eb="2">
      <t>ジュンイ</t>
    </rPh>
    <phoneticPr fontId="5"/>
  </si>
  <si>
    <t>チーム</t>
    <phoneticPr fontId="5"/>
  </si>
  <si>
    <t>勝点</t>
    <rPh sb="0" eb="1">
      <t>カチ</t>
    </rPh>
    <rPh sb="1" eb="2">
      <t>テン</t>
    </rPh>
    <phoneticPr fontId="5"/>
  </si>
  <si>
    <t>試合</t>
    <rPh sb="0" eb="2">
      <t>シアイ</t>
    </rPh>
    <phoneticPr fontId="5"/>
  </si>
  <si>
    <t>勝</t>
    <rPh sb="0" eb="1">
      <t>カチ</t>
    </rPh>
    <phoneticPr fontId="5"/>
  </si>
  <si>
    <t>引分</t>
    <rPh sb="0" eb="2">
      <t>ヒキワケ</t>
    </rPh>
    <phoneticPr fontId="5"/>
  </si>
  <si>
    <t>負</t>
    <rPh sb="0" eb="1">
      <t>マケ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</si>
  <si>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</si>
  <si>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</si>
  <si>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得失点差</t>
    <rPh sb="0" eb="3">
      <t>トクシツテン</t>
    </rPh>
    <rPh sb="3" eb="4">
      <t>サ</t>
    </rPh>
    <phoneticPr fontId="5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</si>
  <si>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</si>
  <si>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</si>
  <si>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</si>
  <si>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</si>
  <si>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</si>
  <si>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</si>
  <si>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
点差</t>
    <rPh sb="0" eb="1">
      <t>トク</t>
    </rPh>
    <rPh sb="1" eb="2">
      <t>シツ</t>
    </rPh>
    <rPh sb="3" eb="5">
      <t>テンサ</t>
    </rPh>
    <phoneticPr fontId="1"/>
  </si>
  <si>
    <t>順位</t>
    <rPh sb="0" eb="2">
      <t>ジュンイ</t>
    </rPh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</si>
  <si>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</si>
  <si>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</si>
  <si>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計</t>
    <rPh sb="0" eb="1">
      <t>ケイ</t>
    </rPh>
    <phoneticPr fontId="1"/>
  </si>
  <si>
    <t>《 １部リーグ 》</t>
    <rPh sb="3" eb="4">
      <t>ブ</t>
    </rPh>
    <phoneticPr fontId="1"/>
  </si>
  <si>
    <t>試合結果</t>
    <rPh sb="0" eb="2">
      <t>シアイ</t>
    </rPh>
    <rPh sb="2" eb="4">
      <t>ケッカ</t>
    </rPh>
    <phoneticPr fontId="1"/>
  </si>
  <si>
    <t>順位表</t>
    <rPh sb="0" eb="3">
      <t>ジュンイヒョウ</t>
    </rPh>
    <phoneticPr fontId="5"/>
  </si>
  <si>
    <t>更新日</t>
    <phoneticPr fontId="6"/>
  </si>
  <si>
    <t>更新日</t>
    <rPh sb="0" eb="3">
      <t>コウシンビ</t>
    </rPh>
    <phoneticPr fontId="1"/>
  </si>
  <si>
    <t>《 １部リーグ 》</t>
    <rPh sb="3" eb="4">
      <t>ブ</t>
    </rPh>
    <phoneticPr fontId="5"/>
  </si>
  <si>
    <t>《 ２部リーグ 》</t>
    <rPh sb="3" eb="4">
      <t>ブ</t>
    </rPh>
    <phoneticPr fontId="5"/>
  </si>
  <si>
    <t>《 ３部リーグ 》</t>
    <rPh sb="3" eb="4">
      <t>ブ</t>
    </rPh>
    <phoneticPr fontId="5"/>
  </si>
  <si>
    <t>【得点】</t>
    <rPh sb="1" eb="3">
      <t>トクテン</t>
    </rPh>
    <phoneticPr fontId="1"/>
  </si>
  <si>
    <t>【警告】</t>
    <rPh sb="1" eb="3">
      <t>ケイコク</t>
    </rPh>
    <phoneticPr fontId="1"/>
  </si>
  <si>
    <t>【退場】</t>
    <rPh sb="1" eb="3">
      <t>タイジョウ</t>
    </rPh>
    <phoneticPr fontId="1"/>
  </si>
  <si>
    <t>試合</t>
    <rPh sb="0" eb="2">
      <t>シアイ</t>
    </rPh>
    <phoneticPr fontId="1"/>
  </si>
  <si>
    <t>星取り表</t>
    <phoneticPr fontId="17"/>
  </si>
  <si>
    <t>《 ２部リーグ 》</t>
    <rPh sb="3" eb="4">
      <t>ブ</t>
    </rPh>
    <phoneticPr fontId="1"/>
  </si>
  <si>
    <t>上磯中</t>
    <rPh sb="0" eb="2">
      <t>カミイソ</t>
    </rPh>
    <rPh sb="2" eb="3">
      <t>チュウ</t>
    </rPh>
    <phoneticPr fontId="1"/>
  </si>
  <si>
    <t>浜分中</t>
    <rPh sb="0" eb="1">
      <t>ハマ</t>
    </rPh>
    <rPh sb="1" eb="2">
      <t>ワケ</t>
    </rPh>
    <rPh sb="2" eb="3">
      <t>チュウ</t>
    </rPh>
    <phoneticPr fontId="1"/>
  </si>
  <si>
    <t>森・砂原</t>
    <rPh sb="0" eb="1">
      <t>モリ</t>
    </rPh>
    <rPh sb="2" eb="4">
      <t>サワラ</t>
    </rPh>
    <phoneticPr fontId="1"/>
  </si>
  <si>
    <t>亀田中</t>
    <rPh sb="0" eb="2">
      <t>カメダ</t>
    </rPh>
    <rPh sb="2" eb="3">
      <t>チュウ</t>
    </rPh>
    <phoneticPr fontId="1"/>
  </si>
  <si>
    <t>瀬棚・北檜山</t>
    <rPh sb="0" eb="2">
      <t>セタナ</t>
    </rPh>
    <rPh sb="3" eb="6">
      <t>キタヒヤマ</t>
    </rPh>
    <phoneticPr fontId="1"/>
  </si>
  <si>
    <t>七飯中</t>
    <rPh sb="0" eb="2">
      <t>ナナエ</t>
    </rPh>
    <rPh sb="2" eb="3">
      <t>チュウ</t>
    </rPh>
    <phoneticPr fontId="1"/>
  </si>
  <si>
    <t>巴中</t>
    <rPh sb="0" eb="1">
      <t>トモエ</t>
    </rPh>
    <rPh sb="1" eb="2">
      <t>チュウ</t>
    </rPh>
    <phoneticPr fontId="1"/>
  </si>
  <si>
    <t>本通中</t>
    <rPh sb="0" eb="2">
      <t>ホンドオリ</t>
    </rPh>
    <rPh sb="2" eb="3">
      <t>チュウ</t>
    </rPh>
    <phoneticPr fontId="1"/>
  </si>
  <si>
    <t>桔梗中</t>
    <rPh sb="0" eb="2">
      <t>キキョウ</t>
    </rPh>
    <rPh sb="2" eb="3">
      <t>チュウ</t>
    </rPh>
    <phoneticPr fontId="1"/>
  </si>
  <si>
    <t>深堀中</t>
    <rPh sb="0" eb="2">
      <t>フカボリ</t>
    </rPh>
    <rPh sb="2" eb="3">
      <t>チュウ</t>
    </rPh>
    <phoneticPr fontId="1"/>
  </si>
  <si>
    <t>北中</t>
    <rPh sb="0" eb="1">
      <t>キタ</t>
    </rPh>
    <rPh sb="1" eb="2">
      <t>チュウ</t>
    </rPh>
    <phoneticPr fontId="1"/>
  </si>
  <si>
    <t>赤川中</t>
    <rPh sb="0" eb="2">
      <t>アカガワ</t>
    </rPh>
    <rPh sb="2" eb="3">
      <t>チュウ</t>
    </rPh>
    <phoneticPr fontId="1"/>
  </si>
  <si>
    <t>知内・松前</t>
    <rPh sb="0" eb="2">
      <t>シリウチ</t>
    </rPh>
    <rPh sb="3" eb="5">
      <t>マツマエ</t>
    </rPh>
    <phoneticPr fontId="1"/>
  </si>
  <si>
    <t>湯川中</t>
    <rPh sb="0" eb="2">
      <t>ユカワ</t>
    </rPh>
    <rPh sb="2" eb="3">
      <t>チュウ</t>
    </rPh>
    <phoneticPr fontId="1"/>
  </si>
  <si>
    <t>五稜郭中</t>
    <rPh sb="0" eb="3">
      <t>ゴリョウカク</t>
    </rPh>
    <rPh sb="3" eb="4">
      <t>チュウ</t>
    </rPh>
    <phoneticPr fontId="1"/>
  </si>
  <si>
    <t>第1節</t>
    <rPh sb="0" eb="1">
      <t>ダイ</t>
    </rPh>
    <rPh sb="2" eb="3">
      <t>セツ</t>
    </rPh>
    <phoneticPr fontId="1"/>
  </si>
  <si>
    <t>－</t>
    <phoneticPr fontId="1"/>
  </si>
  <si>
    <t>附属中</t>
    <rPh sb="0" eb="3">
      <t>フゾクチュウ</t>
    </rPh>
    <phoneticPr fontId="1"/>
  </si>
  <si>
    <t>函館ＦＰ Ｃコート</t>
    <rPh sb="0" eb="2">
      <t>ハコダテ</t>
    </rPh>
    <phoneticPr fontId="1"/>
  </si>
  <si>
    <t>令和３年度 第13回 函館地区カブスリーグU-15</t>
    <rPh sb="0" eb="1">
      <t>レイ</t>
    </rPh>
    <rPh sb="1" eb="2">
      <t>ワ</t>
    </rPh>
    <phoneticPr fontId="17"/>
  </si>
  <si>
    <t>《 ３部リーグ　》</t>
    <rPh sb="3" eb="4">
      <t>ブ</t>
    </rPh>
    <phoneticPr fontId="1"/>
  </si>
  <si>
    <t>コラソン・バロン</t>
    <phoneticPr fontId="1"/>
  </si>
  <si>
    <t>アスルクラロ1st</t>
    <phoneticPr fontId="1"/>
  </si>
  <si>
    <t>S・イーグル3rd</t>
    <phoneticPr fontId="1"/>
  </si>
  <si>
    <t>ラ・サール</t>
    <phoneticPr fontId="1"/>
  </si>
  <si>
    <t>八雲・大野・鹿部</t>
    <rPh sb="0" eb="2">
      <t>ヤクモ</t>
    </rPh>
    <rPh sb="3" eb="5">
      <t>オオノ</t>
    </rPh>
    <rPh sb="6" eb="8">
      <t>シカベ</t>
    </rPh>
    <phoneticPr fontId="1"/>
  </si>
  <si>
    <t>アスルクラロ2nd</t>
    <phoneticPr fontId="1"/>
  </si>
  <si>
    <t>戸倉・旭岡</t>
    <rPh sb="0" eb="2">
      <t>トクラ</t>
    </rPh>
    <rPh sb="3" eb="4">
      <t>アサヒ</t>
    </rPh>
    <rPh sb="4" eb="5">
      <t>オカ</t>
    </rPh>
    <phoneticPr fontId="1"/>
  </si>
  <si>
    <t>青柳・港</t>
    <rPh sb="0" eb="2">
      <t>アオヤギ</t>
    </rPh>
    <rPh sb="3" eb="4">
      <t>ミナト</t>
    </rPh>
    <phoneticPr fontId="1"/>
  </si>
  <si>
    <t>プレイフル</t>
    <phoneticPr fontId="1"/>
  </si>
  <si>
    <t>4月24日（土）</t>
    <rPh sb="1" eb="2">
      <t>ガツ</t>
    </rPh>
    <rPh sb="4" eb="5">
      <t>ニチ</t>
    </rPh>
    <rPh sb="6" eb="7">
      <t>ド</t>
    </rPh>
    <phoneticPr fontId="1"/>
  </si>
  <si>
    <t>大会</t>
    <rPh sb="0" eb="2">
      <t>タイカイ</t>
    </rPh>
    <phoneticPr fontId="27"/>
  </si>
  <si>
    <t>2021度 第13回 函館地区カブス&amp;第１回春季大会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4">
      <t>シュンキ</t>
    </rPh>
    <rPh sb="24" eb="26">
      <t>タイカイ</t>
    </rPh>
    <phoneticPr fontId="1"/>
  </si>
  <si>
    <t>令和３年度 第1回 函館地区春季リーグU-15</t>
    <rPh sb="0" eb="1">
      <t>レイ</t>
    </rPh>
    <rPh sb="1" eb="2">
      <t>ワ</t>
    </rPh>
    <rPh sb="14" eb="16">
      <t>シュンキ</t>
    </rPh>
    <phoneticPr fontId="17"/>
  </si>
  <si>
    <t>尾札部・銭亀沢・恵山</t>
    <rPh sb="0" eb="3">
      <t>オサツベ</t>
    </rPh>
    <rPh sb="4" eb="6">
      <t>ゼニガメ</t>
    </rPh>
    <rPh sb="6" eb="7">
      <t>ザワ</t>
    </rPh>
    <rPh sb="8" eb="10">
      <t>エサン</t>
    </rPh>
    <phoneticPr fontId="1"/>
  </si>
  <si>
    <t>アスルクラロ</t>
    <phoneticPr fontId="1"/>
  </si>
  <si>
    <t>大中山中</t>
    <rPh sb="0" eb="3">
      <t>オオナカヤマ</t>
    </rPh>
    <rPh sb="3" eb="4">
      <t>チュウ</t>
    </rPh>
    <phoneticPr fontId="1"/>
  </si>
  <si>
    <t>春季</t>
    <rPh sb="0" eb="2">
      <t>シュンキ</t>
    </rPh>
    <phoneticPr fontId="27"/>
  </si>
  <si>
    <t>深堀</t>
    <rPh sb="0" eb="2">
      <t>フカボリ</t>
    </rPh>
    <phoneticPr fontId="27"/>
  </si>
  <si>
    <t>附属</t>
    <rPh sb="0" eb="2">
      <t>フゾク</t>
    </rPh>
    <phoneticPr fontId="27"/>
  </si>
  <si>
    <t>②</t>
    <phoneticPr fontId="27"/>
  </si>
  <si>
    <t>尾札部・銭亀沢・恵山</t>
    <rPh sb="0" eb="3">
      <t>オサツベ</t>
    </rPh>
    <rPh sb="4" eb="7">
      <t>ゼニガメザワ</t>
    </rPh>
    <rPh sb="8" eb="10">
      <t>エサン</t>
    </rPh>
    <phoneticPr fontId="27"/>
  </si>
  <si>
    <t>大中山</t>
    <rPh sb="0" eb="3">
      <t>オオナカヤマ</t>
    </rPh>
    <phoneticPr fontId="27"/>
  </si>
  <si>
    <t>⑤</t>
    <phoneticPr fontId="27"/>
  </si>
  <si>
    <t>⑪⑪④④④</t>
    <phoneticPr fontId="27"/>
  </si>
  <si>
    <t>カブス</t>
  </si>
  <si>
    <t>コラソン・バロンドール</t>
    <phoneticPr fontId="27"/>
  </si>
  <si>
    <t>浜分</t>
    <rPh sb="0" eb="1">
      <t>ハマ</t>
    </rPh>
    <rPh sb="1" eb="2">
      <t>ワ</t>
    </rPh>
    <phoneticPr fontId="27"/>
  </si>
  <si>
    <t>OG</t>
    <phoneticPr fontId="27"/>
  </si>
  <si>
    <t>⑨OG</t>
    <phoneticPr fontId="27"/>
  </si>
  <si>
    <t>①</t>
    <phoneticPr fontId="27"/>
  </si>
  <si>
    <t>森・砂原</t>
    <rPh sb="0" eb="1">
      <t>モリ</t>
    </rPh>
    <rPh sb="2" eb="4">
      <t>サワラ</t>
    </rPh>
    <phoneticPr fontId="27"/>
  </si>
  <si>
    <t>七飯</t>
    <rPh sb="0" eb="2">
      <t>ナナエ</t>
    </rPh>
    <phoneticPr fontId="27"/>
  </si>
  <si>
    <t>⑨×７⑧⑧⑦⑦⑪⑩</t>
    <phoneticPr fontId="27"/>
  </si>
  <si>
    <t>亀田</t>
    <rPh sb="0" eb="2">
      <t>カメダ</t>
    </rPh>
    <phoneticPr fontId="27"/>
  </si>
  <si>
    <t>桔梗</t>
    <rPh sb="0" eb="2">
      <t>キキョウ</t>
    </rPh>
    <phoneticPr fontId="27"/>
  </si>
  <si>
    <t>⑩</t>
    <phoneticPr fontId="27"/>
  </si>
  <si>
    <t>上磯</t>
    <rPh sb="0" eb="2">
      <t>カミイソ</t>
    </rPh>
    <phoneticPr fontId="27"/>
  </si>
  <si>
    <t>瀬棚・北檜山</t>
    <rPh sb="0" eb="2">
      <t>セタナ</t>
    </rPh>
    <rPh sb="3" eb="6">
      <t>キタヒヤマ</t>
    </rPh>
    <phoneticPr fontId="27"/>
  </si>
  <si>
    <t>⑤⑪⑮⑥⑤⑪③</t>
    <phoneticPr fontId="27"/>
  </si>
  <si>
    <t>△</t>
    <phoneticPr fontId="27"/>
  </si>
  <si>
    <t>●</t>
    <phoneticPr fontId="27"/>
  </si>
  <si>
    <t>●</t>
    <phoneticPr fontId="1"/>
  </si>
  <si>
    <t>第2節</t>
    <rPh sb="0" eb="1">
      <t>ダイ</t>
    </rPh>
    <rPh sb="2" eb="3">
      <t>セツ</t>
    </rPh>
    <phoneticPr fontId="1"/>
  </si>
  <si>
    <t>4月25日（日）</t>
    <rPh sb="1" eb="2">
      <t>ガツ</t>
    </rPh>
    <rPh sb="4" eb="5">
      <t>ニチ</t>
    </rPh>
    <rPh sb="6" eb="7">
      <t>ニチ</t>
    </rPh>
    <phoneticPr fontId="1"/>
  </si>
  <si>
    <t>会場　函館ＦＰ（Ｄ）</t>
    <rPh sb="0" eb="2">
      <t>カイジョウ</t>
    </rPh>
    <rPh sb="3" eb="5">
      <t>ハコダテ</t>
    </rPh>
    <phoneticPr fontId="1"/>
  </si>
  <si>
    <t>五稜郭中</t>
    <rPh sb="0" eb="3">
      <t>ゴリョウカク</t>
    </rPh>
    <rPh sb="3" eb="4">
      <t>チュウ</t>
    </rPh>
    <phoneticPr fontId="27"/>
  </si>
  <si>
    <t>青柳・港</t>
    <rPh sb="0" eb="2">
      <t>アオヤギ</t>
    </rPh>
    <rPh sb="3" eb="4">
      <t>ミナト</t>
    </rPh>
    <phoneticPr fontId="27"/>
  </si>
  <si>
    <t>カブス</t>
    <phoneticPr fontId="27"/>
  </si>
  <si>
    <t>③⑩OG⑧⑩⑩</t>
    <phoneticPr fontId="27"/>
  </si>
  <si>
    <t>コラソン・バロン</t>
    <phoneticPr fontId="27"/>
  </si>
  <si>
    <t>七飯中</t>
    <rPh sb="0" eb="2">
      <t>ナナエ</t>
    </rPh>
    <rPh sb="2" eb="3">
      <t>チュウ</t>
    </rPh>
    <phoneticPr fontId="27"/>
  </si>
  <si>
    <t>⑥</t>
    <phoneticPr fontId="27"/>
  </si>
  <si>
    <t>⑩⑧⑨</t>
    <phoneticPr fontId="27"/>
  </si>
  <si>
    <t>アスルクラロ３</t>
    <phoneticPr fontId="27"/>
  </si>
  <si>
    <t>大中山中</t>
    <rPh sb="0" eb="3">
      <t>オオナカヤマ</t>
    </rPh>
    <rPh sb="3" eb="4">
      <t>チュウ</t>
    </rPh>
    <phoneticPr fontId="27"/>
  </si>
  <si>
    <t>㊷㊸㊶⑩⑭㊶㉒OG㉒⑬⑬</t>
    <phoneticPr fontId="27"/>
  </si>
  <si>
    <t>附属中</t>
    <rPh sb="0" eb="2">
      <t>フゾク</t>
    </rPh>
    <rPh sb="2" eb="3">
      <t>チュウ</t>
    </rPh>
    <phoneticPr fontId="27"/>
  </si>
  <si>
    <t>赤川中</t>
    <rPh sb="0" eb="3">
      <t>アカガワチュウ</t>
    </rPh>
    <phoneticPr fontId="27"/>
  </si>
  <si>
    <t>⑪</t>
    <phoneticPr fontId="27"/>
  </si>
  <si>
    <t>尾札部・銭亀沢・恵山</t>
    <rPh sb="0" eb="3">
      <t>オサツベ</t>
    </rPh>
    <rPh sb="4" eb="6">
      <t>ゼニカメ</t>
    </rPh>
    <rPh sb="6" eb="7">
      <t>サワ</t>
    </rPh>
    <rPh sb="8" eb="10">
      <t>エサン</t>
    </rPh>
    <phoneticPr fontId="27"/>
  </si>
  <si>
    <t>㉕</t>
    <phoneticPr fontId="27"/>
  </si>
  <si>
    <t>会場　函館ＦＰ（C）</t>
    <rPh sb="0" eb="2">
      <t>カイジョウ</t>
    </rPh>
    <rPh sb="3" eb="5">
      <t>ハコダテ</t>
    </rPh>
    <phoneticPr fontId="1"/>
  </si>
  <si>
    <t>アスルクラロ２</t>
    <phoneticPr fontId="27"/>
  </si>
  <si>
    <t>戸倉・旭岡</t>
    <rPh sb="0" eb="2">
      <t>トクラ</t>
    </rPh>
    <rPh sb="3" eb="5">
      <t>アサヒオカ</t>
    </rPh>
    <phoneticPr fontId="27"/>
  </si>
  <si>
    <t>⑨</t>
    <phoneticPr fontId="27"/>
  </si>
  <si>
    <t>巴</t>
    <rPh sb="0" eb="1">
      <t>トモエ</t>
    </rPh>
    <phoneticPr fontId="27"/>
  </si>
  <si>
    <t>ラ・サール</t>
    <phoneticPr fontId="27"/>
  </si>
  <si>
    <t>⑨⑨⑧</t>
    <phoneticPr fontId="27"/>
  </si>
  <si>
    <t>⑰×３</t>
    <phoneticPr fontId="27"/>
  </si>
  <si>
    <t>SイーグルⅢ</t>
    <phoneticPr fontId="27"/>
  </si>
  <si>
    <t>知内・松前</t>
    <rPh sb="0" eb="2">
      <t>シリウチ</t>
    </rPh>
    <rPh sb="3" eb="5">
      <t>マツマエ</t>
    </rPh>
    <phoneticPr fontId="27"/>
  </si>
  <si>
    <r>
      <rPr>
        <sz val="16"/>
        <rFont val="ＭＳ 明朝"/>
        <family val="1"/>
        <charset val="128"/>
      </rPr>
      <t>㉖㉖⑱</t>
    </r>
    <r>
      <rPr>
        <sz val="16"/>
        <rFont val="HGSｺﾞｼｯｸM"/>
        <family val="3"/>
        <charset val="128"/>
      </rPr>
      <t>　</t>
    </r>
    <phoneticPr fontId="27"/>
  </si>
  <si>
    <t>⑧</t>
    <phoneticPr fontId="27"/>
  </si>
  <si>
    <t>本通</t>
    <rPh sb="0" eb="2">
      <t>ホンドオリ</t>
    </rPh>
    <phoneticPr fontId="27"/>
  </si>
  <si>
    <t>⑥⑨×４、⑩⑦⑦④⑫④</t>
    <phoneticPr fontId="27"/>
  </si>
  <si>
    <t>⑰</t>
    <phoneticPr fontId="27"/>
  </si>
  <si>
    <t>アスルクラロ１</t>
    <phoneticPr fontId="27"/>
  </si>
  <si>
    <t>八雲・大野・鹿部</t>
    <rPh sb="0" eb="2">
      <t>ヤクモ</t>
    </rPh>
    <rPh sb="3" eb="5">
      <t>オオノ</t>
    </rPh>
    <rPh sb="6" eb="8">
      <t>シカベ</t>
    </rPh>
    <phoneticPr fontId="27"/>
  </si>
  <si>
    <t>⑥⑧⑥OG×２</t>
    <phoneticPr fontId="27"/>
  </si>
  <si>
    <t>●</t>
    <phoneticPr fontId="1"/>
  </si>
  <si>
    <t>△</t>
    <phoneticPr fontId="1"/>
  </si>
  <si>
    <t>○</t>
    <phoneticPr fontId="1"/>
  </si>
  <si>
    <t>第3節</t>
    <rPh sb="0" eb="1">
      <t>ダイ</t>
    </rPh>
    <rPh sb="2" eb="3">
      <t>セツ</t>
    </rPh>
    <phoneticPr fontId="1"/>
  </si>
  <si>
    <t>5月1日（土）</t>
    <rPh sb="1" eb="2">
      <t>ガツ</t>
    </rPh>
    <rPh sb="3" eb="4">
      <t>ニチ</t>
    </rPh>
    <rPh sb="5" eb="6">
      <t>ド</t>
    </rPh>
    <phoneticPr fontId="1"/>
  </si>
  <si>
    <t>第4節</t>
    <rPh sb="0" eb="1">
      <t>ダイ</t>
    </rPh>
    <rPh sb="2" eb="3">
      <t>セツ</t>
    </rPh>
    <phoneticPr fontId="1"/>
  </si>
  <si>
    <t>5月2日（日）</t>
    <rPh sb="1" eb="2">
      <t>ガツ</t>
    </rPh>
    <rPh sb="3" eb="4">
      <t>ニチ</t>
    </rPh>
    <rPh sb="5" eb="6">
      <t>ニチ</t>
    </rPh>
    <phoneticPr fontId="1"/>
  </si>
  <si>
    <t>上磯中</t>
    <rPh sb="0" eb="2">
      <t>カミイソ</t>
    </rPh>
    <rPh sb="2" eb="3">
      <t>チュウ</t>
    </rPh>
    <phoneticPr fontId="27"/>
  </si>
  <si>
    <t>桔梗中</t>
    <rPh sb="0" eb="3">
      <t>キキョウチュウ</t>
    </rPh>
    <phoneticPr fontId="27"/>
  </si>
  <si>
    <t>亀田中</t>
    <rPh sb="0" eb="3">
      <t>カメダチュウ</t>
    </rPh>
    <phoneticPr fontId="27"/>
  </si>
  <si>
    <t>⑨⑨</t>
    <phoneticPr fontId="27"/>
  </si>
  <si>
    <t>浜分中</t>
    <rPh sb="0" eb="2">
      <t>ハマワ</t>
    </rPh>
    <rPh sb="2" eb="3">
      <t>チュウ</t>
    </rPh>
    <phoneticPr fontId="27"/>
  </si>
  <si>
    <t>⑨⑥⑩⑥⑥</t>
    <phoneticPr fontId="27"/>
  </si>
  <si>
    <t>大中山中</t>
    <rPh sb="0" eb="4">
      <t>オオナカヤマチュウ</t>
    </rPh>
    <phoneticPr fontId="27"/>
  </si>
  <si>
    <t>⑦⑥OG⑧⑩⑧⑩⑪④⑤</t>
    <phoneticPr fontId="27"/>
  </si>
  <si>
    <t>尾札部・銭亀沢・恵山</t>
    <rPh sb="0" eb="3">
      <t>オサツベ</t>
    </rPh>
    <rPh sb="4" eb="5">
      <t>ゼニ</t>
    </rPh>
    <rPh sb="5" eb="7">
      <t>カメザワ</t>
    </rPh>
    <rPh sb="8" eb="10">
      <t>エサン</t>
    </rPh>
    <phoneticPr fontId="27"/>
  </si>
  <si>
    <t>⑦⑦⑦</t>
    <phoneticPr fontId="27"/>
  </si>
  <si>
    <t>○</t>
    <phoneticPr fontId="1"/>
  </si>
  <si>
    <t>●</t>
    <phoneticPr fontId="1"/>
  </si>
  <si>
    <t>○</t>
    <phoneticPr fontId="27"/>
  </si>
  <si>
    <t>●</t>
    <phoneticPr fontId="27"/>
  </si>
  <si>
    <t>五稜郭</t>
    <rPh sb="0" eb="3">
      <t>ゴリョウカク</t>
    </rPh>
    <phoneticPr fontId="27"/>
  </si>
  <si>
    <t>⑩⑩</t>
    <phoneticPr fontId="27"/>
  </si>
  <si>
    <t>湯川</t>
    <rPh sb="0" eb="1">
      <t>ユ</t>
    </rPh>
    <rPh sb="1" eb="2">
      <t>カワ</t>
    </rPh>
    <phoneticPr fontId="27"/>
  </si>
  <si>
    <t>⑪②</t>
    <phoneticPr fontId="27"/>
  </si>
  <si>
    <t>⑩⑬⑱③</t>
    <phoneticPr fontId="27"/>
  </si>
  <si>
    <t>本通</t>
    <rPh sb="0" eb="2">
      <t>ホンドオ</t>
    </rPh>
    <phoneticPr fontId="27"/>
  </si>
  <si>
    <t>⑩⑩⑩</t>
    <phoneticPr fontId="27"/>
  </si>
  <si>
    <t>④</t>
    <phoneticPr fontId="27"/>
  </si>
  <si>
    <t>北</t>
    <rPh sb="0" eb="1">
      <t>キタ</t>
    </rPh>
    <phoneticPr fontId="27"/>
  </si>
  <si>
    <t>プレイフル</t>
    <phoneticPr fontId="27"/>
  </si>
  <si>
    <t>⑭</t>
    <phoneticPr fontId="27"/>
  </si>
  <si>
    <t>⑨⑩</t>
    <phoneticPr fontId="27"/>
  </si>
  <si>
    <t>Ｓ・イーグル3rd</t>
    <phoneticPr fontId="27"/>
  </si>
  <si>
    <t>㊲㊲㊲</t>
    <phoneticPr fontId="27"/>
  </si>
  <si>
    <t>浜分</t>
    <rPh sb="0" eb="2">
      <t>ハマワ</t>
    </rPh>
    <phoneticPr fontId="27"/>
  </si>
  <si>
    <t>⑧⑧⑥⑥</t>
    <phoneticPr fontId="27"/>
  </si>
  <si>
    <t>⑥⑥</t>
    <phoneticPr fontId="27"/>
  </si>
  <si>
    <t>⑦⑤⑪⑫⑨⑰⑤</t>
    <phoneticPr fontId="27"/>
  </si>
  <si>
    <t>△</t>
    <phoneticPr fontId="1"/>
  </si>
  <si>
    <t>湯川</t>
    <rPh sb="0" eb="2">
      <t>ユノカワ</t>
    </rPh>
    <phoneticPr fontId="27"/>
  </si>
  <si>
    <t>⑨⑨⑪⑪</t>
    <phoneticPr fontId="27"/>
  </si>
  <si>
    <t>⑨⑭</t>
    <phoneticPr fontId="27"/>
  </si>
  <si>
    <t>㊲</t>
    <phoneticPr fontId="27"/>
  </si>
  <si>
    <t>⑭⑬</t>
    <phoneticPr fontId="27"/>
  </si>
  <si>
    <t>赤川</t>
    <rPh sb="0" eb="2">
      <t>アカガワ</t>
    </rPh>
    <phoneticPr fontId="27"/>
  </si>
  <si>
    <t>尾札部・銭亀沢・恵山</t>
    <rPh sb="0" eb="3">
      <t>オサツベ</t>
    </rPh>
    <rPh sb="4" eb="5">
      <t>ゼニ</t>
    </rPh>
    <rPh sb="5" eb="6">
      <t>カメ</t>
    </rPh>
    <rPh sb="6" eb="7">
      <t>サワ</t>
    </rPh>
    <rPh sb="8" eb="10">
      <t>エサン</t>
    </rPh>
    <phoneticPr fontId="27"/>
  </si>
  <si>
    <t>⑥⑥⑥⑧⑩</t>
    <phoneticPr fontId="27"/>
  </si>
  <si>
    <t>△</t>
    <phoneticPr fontId="27"/>
  </si>
  <si>
    <t>第5節</t>
    <rPh sb="0" eb="1">
      <t>ダイ</t>
    </rPh>
    <rPh sb="2" eb="3">
      <t>セツ</t>
    </rPh>
    <phoneticPr fontId="1"/>
  </si>
  <si>
    <t>5月8日（土）</t>
    <rPh sb="1" eb="2">
      <t>ガツ</t>
    </rPh>
    <rPh sb="3" eb="4">
      <t>ニチ</t>
    </rPh>
    <rPh sb="5" eb="6">
      <t>ド</t>
    </rPh>
    <phoneticPr fontId="1"/>
  </si>
  <si>
    <t>昭和公園</t>
    <rPh sb="0" eb="4">
      <t>ショウワコウエン</t>
    </rPh>
    <phoneticPr fontId="1"/>
  </si>
  <si>
    <t>深堀</t>
  </si>
  <si>
    <t>－</t>
  </si>
  <si>
    <t>アスルクラロ３</t>
  </si>
  <si>
    <t>【得点】</t>
  </si>
  <si>
    <t>㊷⑩OG</t>
  </si>
  <si>
    <t>【警告】</t>
  </si>
  <si>
    <t>【退場】</t>
  </si>
  <si>
    <t>赤川</t>
  </si>
  <si>
    <t>大中山</t>
  </si>
  <si>
    <t>⑪×３⑩⑥</t>
  </si>
  <si>
    <t>七飯</t>
  </si>
  <si>
    <t>桔梗</t>
  </si>
  <si>
    <t>⑪</t>
  </si>
  <si>
    <t>亀田</t>
  </si>
  <si>
    <t>瀬棚・北桧山</t>
  </si>
  <si>
    <t>⑪⑦</t>
  </si>
  <si>
    <t>アスルクラロ２</t>
  </si>
  <si>
    <t>北</t>
  </si>
  <si>
    <t>④</t>
  </si>
  <si>
    <t>⑭⑩⑪</t>
  </si>
  <si>
    <t>上磯</t>
  </si>
  <si>
    <t>コラソン・バロン</t>
  </si>
  <si>
    <t>⑮⑤</t>
  </si>
  <si>
    <t>○</t>
    <phoneticPr fontId="27"/>
  </si>
  <si>
    <t>●</t>
    <phoneticPr fontId="27"/>
  </si>
  <si>
    <t>●</t>
    <phoneticPr fontId="1"/>
  </si>
  <si>
    <t>○</t>
    <phoneticPr fontId="1"/>
  </si>
  <si>
    <t>○</t>
    <phoneticPr fontId="1"/>
  </si>
  <si>
    <t>第節</t>
    <rPh sb="0" eb="1">
      <t>ダイ</t>
    </rPh>
    <rPh sb="1" eb="2">
      <t>セツ</t>
    </rPh>
    <phoneticPr fontId="1"/>
  </si>
  <si>
    <t>5月15日（土）</t>
    <rPh sb="1" eb="2">
      <t>ガツ</t>
    </rPh>
    <rPh sb="4" eb="5">
      <t>ニチ</t>
    </rPh>
    <rPh sb="6" eb="7">
      <t>ド</t>
    </rPh>
    <phoneticPr fontId="1"/>
  </si>
  <si>
    <t>会場　函館ＦＰ（Ｃ）</t>
    <rPh sb="0" eb="2">
      <t>カイジョウ</t>
    </rPh>
    <rPh sb="3" eb="5">
      <t>ハコダテ</t>
    </rPh>
    <phoneticPr fontId="1"/>
  </si>
  <si>
    <t>⑩×６,⑨×４,ＯＧ</t>
    <phoneticPr fontId="27"/>
  </si>
  <si>
    <t>⑮⑦⑨⑨</t>
    <phoneticPr fontId="27"/>
  </si>
  <si>
    <t>⑦⑨</t>
    <phoneticPr fontId="27"/>
  </si>
  <si>
    <t>⑧⑨⑨⑨</t>
    <phoneticPr fontId="27"/>
  </si>
  <si>
    <t>⑨×３,⑭×３,⑱,⑩</t>
    <phoneticPr fontId="27"/>
  </si>
  <si>
    <t>●</t>
    <phoneticPr fontId="27"/>
  </si>
  <si>
    <t>●</t>
    <phoneticPr fontId="1"/>
  </si>
  <si>
    <t>第７節</t>
    <rPh sb="0" eb="1">
      <t>ダイ</t>
    </rPh>
    <rPh sb="2" eb="3">
      <t>セツ</t>
    </rPh>
    <phoneticPr fontId="1"/>
  </si>
  <si>
    <t>５月１６日（日）</t>
    <rPh sb="1" eb="2">
      <t>ガツ</t>
    </rPh>
    <rPh sb="4" eb="5">
      <t>ニチ</t>
    </rPh>
    <rPh sb="6" eb="7">
      <t>ニチ</t>
    </rPh>
    <phoneticPr fontId="1"/>
  </si>
  <si>
    <t>浜分中</t>
    <rPh sb="0" eb="1">
      <t>ハマ</t>
    </rPh>
    <rPh sb="1" eb="2">
      <t>ブン</t>
    </rPh>
    <rPh sb="2" eb="3">
      <t>チュウ</t>
    </rPh>
    <phoneticPr fontId="27"/>
  </si>
  <si>
    <t>⑨⑪</t>
    <phoneticPr fontId="27"/>
  </si>
  <si>
    <t>⑧⑨／⑥⑩⑩</t>
    <phoneticPr fontId="27"/>
  </si>
  <si>
    <t>⑩⑥⑩⑩</t>
    <phoneticPr fontId="27"/>
  </si>
  <si>
    <t>本通中</t>
    <rPh sb="0" eb="2">
      <t>ホンドオリ</t>
    </rPh>
    <rPh sb="2" eb="3">
      <t>チュウ</t>
    </rPh>
    <phoneticPr fontId="27"/>
  </si>
  <si>
    <t>Ｓ・イーグル３ｒｄ</t>
    <phoneticPr fontId="27"/>
  </si>
  <si>
    <t>⑬</t>
    <phoneticPr fontId="27"/>
  </si>
  <si>
    <t>○</t>
    <phoneticPr fontId="1"/>
  </si>
  <si>
    <t>○</t>
    <phoneticPr fontId="27"/>
  </si>
  <si>
    <t>△</t>
    <phoneticPr fontId="1"/>
  </si>
  <si>
    <t>第8節</t>
    <rPh sb="0" eb="1">
      <t>ダイ</t>
    </rPh>
    <rPh sb="2" eb="3">
      <t>セツ</t>
    </rPh>
    <phoneticPr fontId="1"/>
  </si>
  <si>
    <t>5月22日（土）</t>
    <rPh sb="1" eb="2">
      <t>ガツ</t>
    </rPh>
    <rPh sb="4" eb="5">
      <t>ニチ</t>
    </rPh>
    <rPh sb="6" eb="7">
      <t>ド</t>
    </rPh>
    <phoneticPr fontId="1"/>
  </si>
  <si>
    <t>②⑩②⑤⑩</t>
    <phoneticPr fontId="27"/>
  </si>
  <si>
    <t>④④②</t>
    <phoneticPr fontId="27"/>
  </si>
  <si>
    <t>⑩×6⑬×3⑥×3⑨×2④×2⑦×2⑧⑭</t>
    <phoneticPr fontId="27"/>
  </si>
  <si>
    <t>○</t>
    <phoneticPr fontId="1"/>
  </si>
  <si>
    <t>●</t>
    <phoneticPr fontId="1"/>
  </si>
  <si>
    <t>ＳイーグルⅢ</t>
    <phoneticPr fontId="27"/>
  </si>
  <si>
    <t>⑬㊲㊳</t>
    <phoneticPr fontId="27"/>
  </si>
  <si>
    <t>⑨OG⑨</t>
    <phoneticPr fontId="27"/>
  </si>
  <si>
    <t>尾札部・銭亀沢・恵山</t>
    <rPh sb="0" eb="3">
      <t>オサツベ</t>
    </rPh>
    <rPh sb="4" eb="7">
      <t>ゼニカメザワ</t>
    </rPh>
    <rPh sb="8" eb="10">
      <t>エサン</t>
    </rPh>
    <phoneticPr fontId="27"/>
  </si>
  <si>
    <t>⑩⑩③⑭⑩⑨⑮</t>
    <phoneticPr fontId="27"/>
  </si>
  <si>
    <t>⑳⑧</t>
    <phoneticPr fontId="27"/>
  </si>
  <si>
    <t>●</t>
    <phoneticPr fontId="27"/>
  </si>
  <si>
    <t>○</t>
    <phoneticPr fontId="27"/>
  </si>
  <si>
    <t>5月22(土)</t>
    <rPh sb="1" eb="2">
      <t>ガツ</t>
    </rPh>
    <rPh sb="5" eb="6">
      <t>ド</t>
    </rPh>
    <phoneticPr fontId="1"/>
  </si>
  <si>
    <t>最終結果</t>
    <rPh sb="0" eb="4">
      <t>サイシュウケッカ</t>
    </rPh>
    <phoneticPr fontId="17"/>
  </si>
  <si>
    <t>第9節</t>
    <rPh sb="0" eb="1">
      <t>ダイ</t>
    </rPh>
    <rPh sb="2" eb="3">
      <t>セツ</t>
    </rPh>
    <phoneticPr fontId="1"/>
  </si>
  <si>
    <t>5月29日（土）</t>
    <rPh sb="1" eb="2">
      <t>ガツ</t>
    </rPh>
    <rPh sb="4" eb="5">
      <t>ニチ</t>
    </rPh>
    <rPh sb="6" eb="7">
      <t>ド</t>
    </rPh>
    <phoneticPr fontId="1"/>
  </si>
  <si>
    <t>⑩×８、⑦×３、⑭、⑧</t>
    <phoneticPr fontId="27"/>
  </si>
  <si>
    <t>⑩×７、⑦⑫④⑬</t>
    <phoneticPr fontId="27"/>
  </si>
  <si>
    <t>松前・知内</t>
    <rPh sb="0" eb="2">
      <t>マツマエ</t>
    </rPh>
    <rPh sb="3" eb="5">
      <t>シリウチ</t>
    </rPh>
    <phoneticPr fontId="27"/>
  </si>
  <si>
    <t>ラサール</t>
    <phoneticPr fontId="27"/>
  </si>
  <si>
    <t>⑨×３、⑩×３、⑪×２、⑦⑧</t>
    <phoneticPr fontId="27"/>
  </si>
  <si>
    <t>○</t>
    <phoneticPr fontId="1"/>
  </si>
  <si>
    <t>●</t>
    <phoneticPr fontId="1"/>
  </si>
  <si>
    <t>令和３年度 第1回 函館地区秋季リーグU-14</t>
    <rPh sb="0" eb="1">
      <t>レイ</t>
    </rPh>
    <rPh sb="1" eb="2">
      <t>ワ</t>
    </rPh>
    <rPh sb="14" eb="16">
      <t>シュウキ</t>
    </rPh>
    <phoneticPr fontId="17"/>
  </si>
  <si>
    <t>七飯大中山</t>
    <rPh sb="0" eb="2">
      <t>ナナエ</t>
    </rPh>
    <rPh sb="2" eb="5">
      <t>オオナカヤマ</t>
    </rPh>
    <phoneticPr fontId="27"/>
  </si>
  <si>
    <t>本通中</t>
    <rPh sb="0" eb="3">
      <t>ホンドオリチュウ</t>
    </rPh>
    <phoneticPr fontId="27"/>
  </si>
  <si>
    <t>湯川中</t>
    <rPh sb="0" eb="3">
      <t>ユカワチュウ</t>
    </rPh>
    <phoneticPr fontId="27"/>
  </si>
  <si>
    <t>深堀尾札部銭亀沢恵山</t>
    <rPh sb="0" eb="2">
      <t>フカボリ</t>
    </rPh>
    <rPh sb="2" eb="5">
      <t>オサツベ</t>
    </rPh>
    <rPh sb="5" eb="8">
      <t>ゼニガメザワ</t>
    </rPh>
    <rPh sb="8" eb="10">
      <t>エサン</t>
    </rPh>
    <phoneticPr fontId="27"/>
  </si>
  <si>
    <t>附属中</t>
    <rPh sb="0" eb="3">
      <t>フゾクチュウ</t>
    </rPh>
    <phoneticPr fontId="27"/>
  </si>
  <si>
    <t>第10節</t>
    <rPh sb="0" eb="1">
      <t>ダイ</t>
    </rPh>
    <rPh sb="3" eb="4">
      <t>セツ</t>
    </rPh>
    <phoneticPr fontId="1"/>
  </si>
  <si>
    <t>7月10日（土）</t>
    <rPh sb="1" eb="2">
      <t>ガツ</t>
    </rPh>
    <rPh sb="4" eb="5">
      <t>ニチ</t>
    </rPh>
    <rPh sb="6" eb="7">
      <t>ド</t>
    </rPh>
    <phoneticPr fontId="1"/>
  </si>
  <si>
    <t>⑨⑦</t>
    <phoneticPr fontId="27"/>
  </si>
  <si>
    <t>⑧⑪</t>
    <phoneticPr fontId="27"/>
  </si>
  <si>
    <t>森・砂原</t>
    <rPh sb="0" eb="1">
      <t>モリ</t>
    </rPh>
    <rPh sb="2" eb="4">
      <t>スナハラ</t>
    </rPh>
    <phoneticPr fontId="27"/>
  </si>
  <si>
    <t>⑤×２、⑭⑯⑱</t>
    <phoneticPr fontId="27"/>
  </si>
  <si>
    <t>瀬棚・北桧山</t>
    <rPh sb="0" eb="2">
      <t>セタナ</t>
    </rPh>
    <rPh sb="3" eb="6">
      <t>キタヒヤマ</t>
    </rPh>
    <phoneticPr fontId="27"/>
  </si>
  <si>
    <t>●</t>
    <phoneticPr fontId="1"/>
  </si>
  <si>
    <t>○</t>
    <phoneticPr fontId="1"/>
  </si>
  <si>
    <t>７月１０日（土）</t>
    <rPh sb="1" eb="2">
      <t>ガツ</t>
    </rPh>
    <rPh sb="4" eb="5">
      <t>ニチ</t>
    </rPh>
    <rPh sb="6" eb="7">
      <t>ド</t>
    </rPh>
    <phoneticPr fontId="1"/>
  </si>
  <si>
    <t>⑩/⑩⑨⑩</t>
    <phoneticPr fontId="27"/>
  </si>
  <si>
    <t>⑨⑨⑦</t>
    <phoneticPr fontId="27"/>
  </si>
  <si>
    <t>⑩/⑤⑥⑩</t>
    <phoneticPr fontId="27"/>
  </si>
  <si>
    <t>③⑬⑬</t>
    <phoneticPr fontId="27"/>
  </si>
  <si>
    <t>⑪⑥/⑪</t>
    <phoneticPr fontId="27"/>
  </si>
  <si>
    <t>③</t>
    <phoneticPr fontId="27"/>
  </si>
  <si>
    <t>2021度 第13回 函館地区カブスリーグU-15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phoneticPr fontId="1"/>
  </si>
  <si>
    <t>第11節</t>
    <rPh sb="0" eb="1">
      <t>ダイ</t>
    </rPh>
    <rPh sb="3" eb="4">
      <t>セツ</t>
    </rPh>
    <phoneticPr fontId="1"/>
  </si>
  <si>
    <t>7月17日（土）</t>
    <rPh sb="1" eb="2">
      <t>ガツ</t>
    </rPh>
    <rPh sb="4" eb="5">
      <t>ニチ</t>
    </rPh>
    <rPh sb="6" eb="7">
      <t>ド</t>
    </rPh>
    <phoneticPr fontId="1"/>
  </si>
  <si>
    <t>会場　函館ＦＰ（D）</t>
    <rPh sb="0" eb="2">
      <t>カイジョウ</t>
    </rPh>
    <rPh sb="3" eb="5">
      <t>ハコダテ</t>
    </rPh>
    <phoneticPr fontId="1"/>
  </si>
  <si>
    <t>10×６、⑦×２、⑧×２</t>
    <phoneticPr fontId="27"/>
  </si>
  <si>
    <t>7,8</t>
    <phoneticPr fontId="27"/>
  </si>
  <si>
    <t>19,16</t>
    <phoneticPr fontId="27"/>
  </si>
  <si>
    <t>10,6</t>
    <phoneticPr fontId="27"/>
  </si>
  <si>
    <t>2021度 第13回 函館地区カブス＆第１回春季大会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4">
      <t>シュンキ</t>
    </rPh>
    <rPh sb="24" eb="26">
      <t>タイカイ</t>
    </rPh>
    <phoneticPr fontId="1"/>
  </si>
  <si>
    <t>本通</t>
    <rPh sb="0" eb="2">
      <t>ホントオリ</t>
    </rPh>
    <phoneticPr fontId="27"/>
  </si>
  <si>
    <t>⑧④⑨/⑤⑧⑪④⑰</t>
    <phoneticPr fontId="27"/>
  </si>
  <si>
    <t>⑩/⑩×3</t>
    <phoneticPr fontId="27"/>
  </si>
  <si>
    <t>⑨/⑨×2 ⑯</t>
    <phoneticPr fontId="27"/>
  </si>
  <si>
    <t>浜分</t>
    <rPh sb="0" eb="1">
      <t>ハマ</t>
    </rPh>
    <rPh sb="1" eb="2">
      <t>ワケ</t>
    </rPh>
    <phoneticPr fontId="27"/>
  </si>
  <si>
    <t>⑪/⑥</t>
    <phoneticPr fontId="27"/>
  </si>
  <si>
    <t>⑤/⑨⑭</t>
    <phoneticPr fontId="27"/>
  </si>
  <si>
    <t>●</t>
    <phoneticPr fontId="1"/>
  </si>
  <si>
    <t>○</t>
    <phoneticPr fontId="1"/>
  </si>
  <si>
    <t>△</t>
    <phoneticPr fontId="1"/>
  </si>
  <si>
    <t>第12節</t>
    <rPh sb="0" eb="1">
      <t>ダイ</t>
    </rPh>
    <rPh sb="3" eb="4">
      <t>セツ</t>
    </rPh>
    <phoneticPr fontId="1"/>
  </si>
  <si>
    <t>7月22日（木）</t>
    <rPh sb="1" eb="2">
      <t>ガツ</t>
    </rPh>
    <rPh sb="4" eb="5">
      <t>ニチ</t>
    </rPh>
    <rPh sb="6" eb="7">
      <t>モク</t>
    </rPh>
    <phoneticPr fontId="1"/>
  </si>
  <si>
    <t>会場　昭和公園</t>
    <rPh sb="0" eb="2">
      <t>カイジョウ</t>
    </rPh>
    <rPh sb="3" eb="5">
      <t>ショウワ</t>
    </rPh>
    <rPh sb="5" eb="7">
      <t>コウエン</t>
    </rPh>
    <phoneticPr fontId="1"/>
  </si>
  <si>
    <t>⑩②</t>
    <phoneticPr fontId="27"/>
  </si>
  <si>
    <t>⑨/⑩⑭⑩</t>
    <phoneticPr fontId="27"/>
  </si>
  <si>
    <t>②④⑤/②⑤</t>
    <phoneticPr fontId="27"/>
  </si>
  <si>
    <t>⑯⑨⑦⑨/⑫⑩⑩⑨⑦</t>
    <phoneticPr fontId="27"/>
  </si>
  <si>
    <t>△</t>
    <phoneticPr fontId="1"/>
  </si>
  <si>
    <t>●</t>
    <phoneticPr fontId="1"/>
  </si>
  <si>
    <t>○</t>
    <phoneticPr fontId="1"/>
  </si>
  <si>
    <t>第13節</t>
    <rPh sb="0" eb="1">
      <t>ダイ</t>
    </rPh>
    <rPh sb="3" eb="4">
      <t>セツ</t>
    </rPh>
    <phoneticPr fontId="1"/>
  </si>
  <si>
    <t>7月31日（土）</t>
    <rPh sb="1" eb="2">
      <t>ガツ</t>
    </rPh>
    <rPh sb="4" eb="5">
      <t>ニチ</t>
    </rPh>
    <rPh sb="6" eb="7">
      <t>ド</t>
    </rPh>
    <phoneticPr fontId="1"/>
  </si>
  <si>
    <t>会場　昭和公園</t>
    <rPh sb="0" eb="2">
      <t>カイジョウ</t>
    </rPh>
    <rPh sb="3" eb="7">
      <t>ショウワコウエン</t>
    </rPh>
    <phoneticPr fontId="1"/>
  </si>
  <si>
    <t>⑧⑨⑨⑨⑫⑩</t>
    <phoneticPr fontId="27"/>
  </si>
  <si>
    <t>③③⑨</t>
    <phoneticPr fontId="27"/>
  </si>
  <si>
    <t>⑨⑩⑤</t>
    <phoneticPr fontId="27"/>
  </si>
  <si>
    <t>②⑯</t>
    <phoneticPr fontId="27"/>
  </si>
  <si>
    <t>㊸㊷</t>
    <phoneticPr fontId="27"/>
  </si>
  <si>
    <t>⑭⑨②OG⑨</t>
    <phoneticPr fontId="27"/>
  </si>
  <si>
    <t>●</t>
    <phoneticPr fontId="1"/>
  </si>
  <si>
    <t>○</t>
    <phoneticPr fontId="1"/>
  </si>
  <si>
    <t>2021度 第13回 函館地区カブス&amp;第１回秋季大会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4">
      <t>シュウキ</t>
    </rPh>
    <rPh sb="24" eb="26">
      <t>タイカイ</t>
    </rPh>
    <phoneticPr fontId="1"/>
  </si>
  <si>
    <t>第14節</t>
    <rPh sb="0" eb="1">
      <t>ダイ</t>
    </rPh>
    <rPh sb="3" eb="4">
      <t>セツ</t>
    </rPh>
    <phoneticPr fontId="1"/>
  </si>
  <si>
    <t>8月7日（土）</t>
    <rPh sb="1" eb="2">
      <t>ガツ</t>
    </rPh>
    <rPh sb="3" eb="4">
      <t>ニチ</t>
    </rPh>
    <rPh sb="5" eb="6">
      <t>ド</t>
    </rPh>
    <phoneticPr fontId="1"/>
  </si>
  <si>
    <t>秋季</t>
    <rPh sb="0" eb="2">
      <t>シュウキ</t>
    </rPh>
    <phoneticPr fontId="27"/>
  </si>
  <si>
    <t>⑨⑧⑧⑱</t>
    <phoneticPr fontId="27"/>
  </si>
  <si>
    <t>⑧⑨</t>
    <phoneticPr fontId="27"/>
  </si>
  <si>
    <t>⑱⑨⑥⑪⑪④⑯⑰⑳⑧</t>
    <phoneticPr fontId="27"/>
  </si>
  <si>
    <t>⑲⑱⑨⑨⑩⑯</t>
    <phoneticPr fontId="27"/>
  </si>
  <si>
    <t>⑪⑪⑪</t>
    <phoneticPr fontId="27"/>
  </si>
  <si>
    <t>アスルクラロ1</t>
    <phoneticPr fontId="27"/>
  </si>
  <si>
    <t>S・イーグル3rd</t>
    <phoneticPr fontId="27"/>
  </si>
  <si>
    <t>8月7日（土）</t>
    <rPh sb="1" eb="2">
      <t>ガツ</t>
    </rPh>
    <rPh sb="3" eb="4">
      <t>ニチ</t>
    </rPh>
    <rPh sb="5" eb="6">
      <t>ツチ</t>
    </rPh>
    <phoneticPr fontId="1"/>
  </si>
  <si>
    <t>⑩⑩⑨</t>
    <phoneticPr fontId="27"/>
  </si>
  <si>
    <t>⑧③⑱④⑱⑦③⑩③⑤⑧</t>
    <phoneticPr fontId="27"/>
  </si>
  <si>
    <t>深堀尾札部銭亀沢恵山</t>
    <rPh sb="0" eb="2">
      <t>フカボリ</t>
    </rPh>
    <rPh sb="2" eb="5">
      <t>オサツベ</t>
    </rPh>
    <rPh sb="5" eb="8">
      <t>ゼニカメザワ</t>
    </rPh>
    <rPh sb="8" eb="10">
      <t>エサン</t>
    </rPh>
    <phoneticPr fontId="27"/>
  </si>
  <si>
    <t>⑦⑪⑲⑨⑨⑫</t>
    <phoneticPr fontId="27"/>
  </si>
  <si>
    <t>●</t>
    <phoneticPr fontId="27"/>
  </si>
  <si>
    <t>○</t>
    <phoneticPr fontId="27"/>
  </si>
  <si>
    <t>赤川中</t>
    <rPh sb="0" eb="3">
      <t>アカガワチュウ</t>
    </rPh>
    <phoneticPr fontId="27"/>
  </si>
  <si>
    <t>第15節</t>
    <rPh sb="0" eb="1">
      <t>ダイ</t>
    </rPh>
    <rPh sb="3" eb="4">
      <t>セツ</t>
    </rPh>
    <phoneticPr fontId="1"/>
  </si>
  <si>
    <t>8月21日（土）</t>
    <rPh sb="1" eb="2">
      <t>ガツ</t>
    </rPh>
    <rPh sb="4" eb="5">
      <t>ニチ</t>
    </rPh>
    <rPh sb="6" eb="7">
      <t>ツチ</t>
    </rPh>
    <phoneticPr fontId="1"/>
  </si>
  <si>
    <t>会場　浜分中Ｇ</t>
    <rPh sb="0" eb="2">
      <t>カイジョウ</t>
    </rPh>
    <rPh sb="3" eb="4">
      <t>ハマ</t>
    </rPh>
    <rPh sb="4" eb="5">
      <t>ワケ</t>
    </rPh>
    <rPh sb="5" eb="6">
      <t>チュウ</t>
    </rPh>
    <phoneticPr fontId="1"/>
  </si>
  <si>
    <t>➉⑬⑧⑥⑥➉⑬/⑥②➉⑧</t>
    <phoneticPr fontId="27"/>
  </si>
  <si>
    <t>⑤⑤⑤⑥/⑭⑭</t>
    <phoneticPr fontId="27"/>
  </si>
  <si>
    <t>⑨⑦⑨⑨/⑨⑩</t>
    <phoneticPr fontId="27"/>
  </si>
  <si>
    <t>➉/➉⑥⑥⑨⑩</t>
    <phoneticPr fontId="27"/>
  </si>
  <si>
    <t>○</t>
    <phoneticPr fontId="1"/>
  </si>
  <si>
    <t>●</t>
    <phoneticPr fontId="1"/>
  </si>
  <si>
    <t>会場　昭和公園G</t>
    <rPh sb="0" eb="2">
      <t>カイジョウ</t>
    </rPh>
    <rPh sb="3" eb="5">
      <t>ショウワ</t>
    </rPh>
    <rPh sb="5" eb="7">
      <t>コウエン</t>
    </rPh>
    <phoneticPr fontId="1"/>
  </si>
  <si>
    <t>ー</t>
    <phoneticPr fontId="27"/>
  </si>
  <si>
    <t>⑭⑤⑪⑤／⑬⑭⑯⑪⑭⑩</t>
    <phoneticPr fontId="27"/>
  </si>
  <si>
    <t>⑱⑬⑱／③③③</t>
    <phoneticPr fontId="27"/>
  </si>
  <si>
    <r>
      <rPr>
        <sz val="16"/>
        <rFont val="ＭＳ 明朝"/>
        <family val="1"/>
        <charset val="128"/>
      </rPr>
      <t>㉙</t>
    </r>
    <r>
      <rPr>
        <sz val="16"/>
        <rFont val="HGSｺﾞｼｯｸM"/>
        <family val="3"/>
        <charset val="128"/>
      </rPr>
      <t>／</t>
    </r>
    <r>
      <rPr>
        <sz val="16"/>
        <rFont val="ＭＳ 明朝"/>
        <family val="1"/>
        <charset val="128"/>
      </rPr>
      <t>㊲㉙㉙㉙㉙</t>
    </r>
    <phoneticPr fontId="27"/>
  </si>
  <si>
    <t>第16節</t>
    <rPh sb="0" eb="1">
      <t>ダイ</t>
    </rPh>
    <rPh sb="3" eb="4">
      <t>セツ</t>
    </rPh>
    <phoneticPr fontId="1"/>
  </si>
  <si>
    <t>8月28日（土）</t>
    <rPh sb="1" eb="2">
      <t>ガツ</t>
    </rPh>
    <rPh sb="4" eb="5">
      <t>ニチ</t>
    </rPh>
    <rPh sb="6" eb="7">
      <t>ド</t>
    </rPh>
    <phoneticPr fontId="1"/>
  </si>
  <si>
    <t>④⑤㉒⑭⑦⑤②⑨⑨⑦②</t>
    <phoneticPr fontId="27"/>
  </si>
  <si>
    <t>⑦⑩⑨③⑩</t>
    <phoneticPr fontId="27"/>
  </si>
  <si>
    <t>③⑩⑨⑨⑨⑪</t>
    <phoneticPr fontId="27"/>
  </si>
  <si>
    <t>○</t>
    <phoneticPr fontId="1"/>
  </si>
  <si>
    <t>●</t>
    <phoneticPr fontId="1"/>
  </si>
  <si>
    <t>第1７節</t>
    <rPh sb="0" eb="1">
      <t>ダイ</t>
    </rPh>
    <rPh sb="3" eb="4">
      <t>セツ</t>
    </rPh>
    <phoneticPr fontId="1"/>
  </si>
  <si>
    <t>９月４日（土）</t>
    <rPh sb="1" eb="2">
      <t>ガツ</t>
    </rPh>
    <rPh sb="3" eb="4">
      <t>ニチ</t>
    </rPh>
    <rPh sb="5" eb="6">
      <t>ド</t>
    </rPh>
    <phoneticPr fontId="1"/>
  </si>
  <si>
    <t>S・イーグルⅢ</t>
    <phoneticPr fontId="27"/>
  </si>
  <si>
    <t>㊲×３、⑱</t>
    <phoneticPr fontId="27"/>
  </si>
  <si>
    <t>⑨×２</t>
    <phoneticPr fontId="27"/>
  </si>
  <si>
    <t>⑩、⑦、⑱、⑥×２</t>
    <phoneticPr fontId="27"/>
  </si>
  <si>
    <t>⑪×３、⑦×２、③</t>
    <phoneticPr fontId="27"/>
  </si>
  <si>
    <t>⑰×２</t>
    <phoneticPr fontId="27"/>
  </si>
  <si>
    <t>⑤④⑥⑨</t>
    <phoneticPr fontId="27"/>
  </si>
  <si>
    <t>⑨×７、⑩×３、⑧×６、⑩×２、⑦×３、④</t>
    <phoneticPr fontId="27"/>
  </si>
  <si>
    <t>●</t>
    <phoneticPr fontId="1"/>
  </si>
  <si>
    <t>○</t>
    <phoneticPr fontId="1"/>
  </si>
  <si>
    <t>第18節</t>
    <rPh sb="0" eb="1">
      <t>ダイ</t>
    </rPh>
    <rPh sb="3" eb="4">
      <t>セツ</t>
    </rPh>
    <phoneticPr fontId="1"/>
  </si>
  <si>
    <t>9月11日（土）</t>
    <rPh sb="1" eb="2">
      <t>ガツ</t>
    </rPh>
    <rPh sb="4" eb="5">
      <t>ニチ</t>
    </rPh>
    <rPh sb="6" eb="7">
      <t>ド</t>
    </rPh>
    <phoneticPr fontId="1"/>
  </si>
  <si>
    <t>⑥⑪⑪⑨</t>
    <phoneticPr fontId="27"/>
  </si>
  <si>
    <r>
      <t>⑧⑥OG⑩⑨</t>
    </r>
    <r>
      <rPr>
        <sz val="16"/>
        <rFont val="Calibri"/>
        <family val="3"/>
      </rPr>
      <t>×</t>
    </r>
    <r>
      <rPr>
        <sz val="16"/>
        <rFont val="HGSｺﾞｼｯｸM"/>
        <family val="3"/>
        <charset val="128"/>
      </rPr>
      <t>３⑦</t>
    </r>
    <r>
      <rPr>
        <sz val="16"/>
        <rFont val="Calibri"/>
        <family val="3"/>
      </rPr>
      <t>×</t>
    </r>
    <r>
      <rPr>
        <sz val="16"/>
        <rFont val="HGSｺﾞｼｯｸM"/>
        <family val="3"/>
        <charset val="128"/>
      </rPr>
      <t>２⑪</t>
    </r>
    <phoneticPr fontId="27"/>
  </si>
  <si>
    <t>㊲×3㉙×6㉖×3㊷×3㊳×3⑱㊸㉛</t>
    <phoneticPr fontId="27"/>
  </si>
  <si>
    <t>●</t>
    <phoneticPr fontId="1"/>
  </si>
  <si>
    <t>○</t>
    <phoneticPr fontId="1"/>
  </si>
  <si>
    <t>●</t>
    <phoneticPr fontId="1"/>
  </si>
  <si>
    <t>○</t>
    <phoneticPr fontId="1"/>
  </si>
  <si>
    <t>第1９節</t>
    <rPh sb="0" eb="1">
      <t>ダイ</t>
    </rPh>
    <rPh sb="3" eb="4">
      <t>セツ</t>
    </rPh>
    <phoneticPr fontId="1"/>
  </si>
  <si>
    <t>9月19日（日）</t>
    <rPh sb="1" eb="2">
      <t>ガツ</t>
    </rPh>
    <rPh sb="4" eb="5">
      <t>ニチ</t>
    </rPh>
    <rPh sb="6" eb="7">
      <t>ニチ</t>
    </rPh>
    <phoneticPr fontId="1"/>
  </si>
  <si>
    <t>浜分</t>
    <rPh sb="0" eb="1">
      <t>ハマ</t>
    </rPh>
    <rPh sb="1" eb="2">
      <t>ブン</t>
    </rPh>
    <phoneticPr fontId="27"/>
  </si>
  <si>
    <t xml:space="preserve">⑥/⑪ </t>
    <phoneticPr fontId="27"/>
  </si>
  <si>
    <t>⑨⑧</t>
    <phoneticPr fontId="27"/>
  </si>
  <si>
    <t>△</t>
    <phoneticPr fontId="1"/>
  </si>
  <si>
    <t>第20節</t>
    <rPh sb="0" eb="1">
      <t>ダイ</t>
    </rPh>
    <rPh sb="3" eb="4">
      <t>セツ</t>
    </rPh>
    <phoneticPr fontId="1"/>
  </si>
  <si>
    <t>９月23日（木）</t>
    <rPh sb="1" eb="2">
      <t>ガツ</t>
    </rPh>
    <rPh sb="4" eb="5">
      <t>ニチ</t>
    </rPh>
    <rPh sb="6" eb="7">
      <t>モク</t>
    </rPh>
    <phoneticPr fontId="1"/>
  </si>
  <si>
    <t>41×３、49×２、３９×３、４２×４、４３</t>
    <phoneticPr fontId="27"/>
  </si>
  <si>
    <t>.8.9.10</t>
    <phoneticPr fontId="27"/>
  </si>
  <si>
    <t>９×４、１２、７×３、１０×４、６×３、８×２、２×２、１１×２、４×３、</t>
    <phoneticPr fontId="27"/>
  </si>
  <si>
    <t>2021度 第13回 函館地区カブス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phoneticPr fontId="1"/>
  </si>
  <si>
    <t>9月23日（木）</t>
    <rPh sb="1" eb="2">
      <t>ガツ</t>
    </rPh>
    <rPh sb="4" eb="5">
      <t>ニチ</t>
    </rPh>
    <rPh sb="6" eb="7">
      <t>モク</t>
    </rPh>
    <phoneticPr fontId="1"/>
  </si>
  <si>
    <t>⑭×６⑤×３⑨⑦⑫</t>
    <phoneticPr fontId="27"/>
  </si>
  <si>
    <t>⑪⑥⑥⑪⑨⑭</t>
    <phoneticPr fontId="27"/>
  </si>
  <si>
    <t>⑥⑥⑥⑩⑰⑥</t>
    <phoneticPr fontId="27"/>
  </si>
  <si>
    <t>○</t>
    <phoneticPr fontId="1"/>
  </si>
  <si>
    <t>●</t>
    <phoneticPr fontId="1"/>
  </si>
  <si>
    <t>10月3日（日）</t>
    <rPh sb="2" eb="3">
      <t>ガツ</t>
    </rPh>
    <rPh sb="4" eb="5">
      <t>ニチ</t>
    </rPh>
    <rPh sb="6" eb="7">
      <t>ニチ</t>
    </rPh>
    <phoneticPr fontId="1"/>
  </si>
  <si>
    <t>－</t>
    <phoneticPr fontId="1"/>
  </si>
  <si>
    <t>プレイフル</t>
    <phoneticPr fontId="27"/>
  </si>
  <si>
    <t>カブス</t>
    <phoneticPr fontId="27"/>
  </si>
  <si>
    <t>アスルクラロ２</t>
    <phoneticPr fontId="27"/>
  </si>
  <si>
    <t>－</t>
    <phoneticPr fontId="1"/>
  </si>
  <si>
    <t>プレイフル</t>
    <phoneticPr fontId="27"/>
  </si>
  <si>
    <t>ラ・サール</t>
    <phoneticPr fontId="27"/>
  </si>
  <si>
    <t>第21節</t>
    <rPh sb="0" eb="1">
      <t>ダイ</t>
    </rPh>
    <rPh sb="3" eb="4">
      <t>セツ</t>
    </rPh>
    <phoneticPr fontId="1"/>
  </si>
  <si>
    <t>⑨　⑰</t>
    <phoneticPr fontId="27"/>
  </si>
  <si>
    <t>22 46 46 22 42</t>
    <phoneticPr fontId="27"/>
  </si>
  <si>
    <t>⑱⑨⑨⑭ 21 ⑩</t>
    <phoneticPr fontId="27"/>
  </si>
  <si>
    <t>④④⑱ ⑨×5 ⑩⑩</t>
    <phoneticPr fontId="27"/>
  </si>
  <si>
    <t>●</t>
    <phoneticPr fontId="1"/>
  </si>
  <si>
    <t>○</t>
    <phoneticPr fontId="1"/>
  </si>
  <si>
    <t>○</t>
    <phoneticPr fontId="1"/>
  </si>
  <si>
    <t>10月9日（土）</t>
    <rPh sb="2" eb="3">
      <t>ガツ</t>
    </rPh>
    <rPh sb="4" eb="5">
      <t>ニチ</t>
    </rPh>
    <rPh sb="6" eb="7">
      <t>ド</t>
    </rPh>
    <phoneticPr fontId="1"/>
  </si>
  <si>
    <t>⑩⑩⑱⑩⑭/⑧⑩</t>
    <phoneticPr fontId="27"/>
  </si>
  <si>
    <t>Sイーグル３ｒｄ</t>
    <phoneticPr fontId="27"/>
  </si>
  <si>
    <t>⑨④⑤/⑨</t>
    <phoneticPr fontId="27"/>
  </si>
  <si>
    <t>⑪③</t>
    <phoneticPr fontId="27"/>
  </si>
  <si>
    <t>⑨㉑/⑨⑨⑨⑲⑱⑬⑪⑩⑨</t>
    <phoneticPr fontId="27"/>
  </si>
  <si>
    <t>七飯・大中山</t>
    <rPh sb="0" eb="2">
      <t>ナナエ</t>
    </rPh>
    <rPh sb="3" eb="6">
      <t>オオナカヤマ</t>
    </rPh>
    <phoneticPr fontId="27"/>
  </si>
  <si>
    <t>④×６、19/⑨×４、③⑦⑪</t>
    <phoneticPr fontId="27"/>
  </si>
  <si>
    <t>10月9日(土)</t>
    <rPh sb="2" eb="3">
      <t>ガツ</t>
    </rPh>
    <rPh sb="4" eb="5">
      <t>ニチ</t>
    </rPh>
    <rPh sb="6" eb="7">
      <t>ド</t>
    </rPh>
    <phoneticPr fontId="1"/>
  </si>
  <si>
    <t>第22節終了時点</t>
    <rPh sb="0" eb="1">
      <t>ダイ</t>
    </rPh>
    <rPh sb="3" eb="4">
      <t>セツ</t>
    </rPh>
    <rPh sb="4" eb="8">
      <t>シュウリョウジテン</t>
    </rPh>
    <phoneticPr fontId="17"/>
  </si>
  <si>
    <t>●</t>
    <phoneticPr fontId="1"/>
  </si>
  <si>
    <t>○</t>
    <phoneticPr fontId="1"/>
  </si>
  <si>
    <t>10月9(土)</t>
    <rPh sb="2" eb="3">
      <t>ガツ</t>
    </rPh>
    <rPh sb="5" eb="6">
      <t>ド</t>
    </rPh>
    <phoneticPr fontId="1"/>
  </si>
  <si>
    <t>第2節結果</t>
    <rPh sb="0" eb="1">
      <t>ダイ</t>
    </rPh>
    <rPh sb="2" eb="3">
      <t>セツ</t>
    </rPh>
    <rPh sb="3" eb="5">
      <t>ケッカ</t>
    </rPh>
    <phoneticPr fontId="17"/>
  </si>
  <si>
    <t>○</t>
    <phoneticPr fontId="27"/>
  </si>
  <si>
    <t>●</t>
    <phoneticPr fontId="27"/>
  </si>
  <si>
    <t>第22節（秋第2節）</t>
    <rPh sb="0" eb="1">
      <t>ダイ</t>
    </rPh>
    <rPh sb="3" eb="4">
      <t>セツ</t>
    </rPh>
    <rPh sb="5" eb="6">
      <t>アキ</t>
    </rPh>
    <rPh sb="6" eb="7">
      <t>ダイ</t>
    </rPh>
    <rPh sb="8" eb="9">
      <t>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</si>
</sst>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HGPｺﾞｼｯｸM"/>
      <family val="3"/>
      <charset val="128"/>
    </font>
    <font>
      <sz val="16"/>
      <name val="HGS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SｺﾞｼｯｸM"/>
      <family val="3"/>
      <charset val="128"/>
    </font>
    <font>
      <sz val="14"/>
      <color indexed="9"/>
      <name val="HGSｺﾞｼｯｸM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22"/>
      <name val="HGPｺﾞｼｯｸM"/>
      <family val="3"/>
      <charset val="128"/>
    </font>
    <font>
      <b/>
      <sz val="18"/>
      <color indexed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rgb="FFFF0000"/>
      <name val="HGSｺﾞｼｯｸM"/>
      <family val="3"/>
      <charset val="128"/>
    </font>
    <font>
      <sz val="16"/>
      <name val="HGSｺﾞｼｯｸM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6"/>
      <name val="Calibri"/>
      <family val="3"/>
    </font>
    <font>
      <sz val="16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/>
  </cellStyleXfs>
  <cellXfs count="5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1" applyFont="1" applyAlignment="1">
      <alignment vertical="center"/>
    </xf>
    <xf numFmtId="0" fontId="13" fillId="0" borderId="0" xfId="1" applyFont="1" applyAlignment="1">
      <alignment horizontal="center" vertical="center" shrinkToFit="1"/>
    </xf>
    <xf numFmtId="0" fontId="11" fillId="0" borderId="9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10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0" fontId="19" fillId="0" borderId="13" xfId="1" applyFont="1" applyFill="1" applyBorder="1" applyAlignment="1" applyProtection="1">
      <alignment vertical="center"/>
      <protection locked="0"/>
    </xf>
    <xf numFmtId="0" fontId="19" fillId="0" borderId="14" xfId="1" applyFont="1" applyFill="1" applyBorder="1" applyAlignment="1" applyProtection="1">
      <alignment vertical="center"/>
      <protection locked="0"/>
    </xf>
    <xf numFmtId="0" fontId="19" fillId="0" borderId="15" xfId="1" applyFont="1" applyFill="1" applyBorder="1" applyAlignment="1" applyProtection="1">
      <alignment vertical="center"/>
      <protection locked="0"/>
    </xf>
    <xf numFmtId="0" fontId="11" fillId="0" borderId="9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10" xfId="1" applyFont="1" applyFill="1" applyBorder="1" applyAlignment="1" applyProtection="1">
      <alignment vertical="center"/>
      <protection locked="0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0" borderId="11" xfId="1" applyFont="1" applyFill="1" applyBorder="1" applyAlignment="1" applyProtection="1">
      <alignment vertical="center"/>
      <protection locked="0"/>
    </xf>
    <xf numFmtId="0" fontId="11" fillId="0" borderId="6" xfId="1" applyFont="1" applyFill="1" applyBorder="1" applyAlignment="1" applyProtection="1">
      <alignment vertical="center"/>
      <protection locked="0"/>
    </xf>
    <xf numFmtId="0" fontId="11" fillId="0" borderId="12" xfId="1" applyFont="1" applyFill="1" applyBorder="1" applyAlignment="1" applyProtection="1">
      <alignment vertical="center"/>
      <protection locked="0"/>
    </xf>
    <xf numFmtId="0" fontId="11" fillId="0" borderId="11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6" xfId="1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0" fillId="0" borderId="0" xfId="0">
      <alignment vertical="center"/>
    </xf>
    <xf numFmtId="0" fontId="19" fillId="0" borderId="13" xfId="1" applyFont="1" applyFill="1" applyBorder="1" applyAlignment="1">
      <alignment vertical="center"/>
    </xf>
    <xf numFmtId="0" fontId="19" fillId="0" borderId="14" xfId="1" applyFont="1" applyFill="1" applyBorder="1" applyAlignment="1">
      <alignment vertical="center"/>
    </xf>
    <xf numFmtId="0" fontId="19" fillId="0" borderId="15" xfId="1" applyFont="1" applyFill="1" applyBorder="1" applyAlignment="1">
      <alignment vertical="center"/>
    </xf>
    <xf numFmtId="0" fontId="0" fillId="0" borderId="0" xfId="0">
      <alignment vertical="center"/>
    </xf>
    <xf numFmtId="0" fontId="22" fillId="0" borderId="0" xfId="2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6" borderId="0" xfId="0" applyFont="1" applyFill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 shrinkToFit="1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8" fillId="0" borderId="9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9" xfId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0" fontId="8" fillId="0" borderId="11" xfId="1" applyFont="1" applyFill="1" applyBorder="1" applyAlignment="1" applyProtection="1">
      <alignment vertical="center"/>
      <protection locked="0"/>
    </xf>
    <xf numFmtId="0" fontId="8" fillId="0" borderId="6" xfId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0" fillId="0" borderId="0" xfId="2" applyFont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0" fontId="30" fillId="6" borderId="7" xfId="0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0" fontId="32" fillId="6" borderId="7" xfId="0" applyFont="1" applyFill="1" applyBorder="1" applyAlignment="1" applyProtection="1">
      <alignment horizontal="left" vertical="center" shrinkToFit="1"/>
      <protection locked="0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23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0" fontId="30" fillId="6" borderId="7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5" fillId="3" borderId="0" xfId="1" applyFont="1" applyFill="1" applyAlignment="1">
      <alignment horizontal="center" vertical="center"/>
    </xf>
    <xf numFmtId="0" fontId="22" fillId="0" borderId="0" xfId="1">
      <alignment vertical="center"/>
    </xf>
    <xf numFmtId="0" fontId="12" fillId="0" borderId="0" xfId="3" applyFont="1" applyAlignment="1" applyProtection="1">
      <alignment horizontal="center" vertical="center" shrinkToFit="1"/>
      <protection locked="0"/>
    </xf>
    <xf numFmtId="0" fontId="3" fillId="0" borderId="0" xfId="3" applyFont="1" applyAlignment="1" applyProtection="1">
      <alignment horizontal="center" vertical="center" shrinkToFit="1"/>
      <protection locked="0"/>
    </xf>
    <xf numFmtId="0" fontId="14" fillId="5" borderId="0" xfId="1" applyFont="1" applyFill="1" applyAlignment="1" applyProtection="1">
      <alignment horizontal="center" vertical="center" shrinkToFit="1"/>
      <protection locked="0"/>
    </xf>
    <xf numFmtId="20" fontId="12" fillId="5" borderId="0" xfId="1" applyNumberFormat="1" applyFont="1" applyFill="1" applyAlignment="1" applyProtection="1">
      <alignment horizontal="left" vertical="center" shrinkToFit="1"/>
      <protection locked="0"/>
    </xf>
    <xf numFmtId="0" fontId="14" fillId="5" borderId="0" xfId="1" applyFont="1" applyFill="1" applyAlignment="1" applyProtection="1">
      <alignment vertical="center" shrinkToFit="1"/>
      <protection locked="0"/>
    </xf>
    <xf numFmtId="0" fontId="2" fillId="5" borderId="0" xfId="1" applyFont="1" applyFill="1" applyAlignment="1" applyProtection="1">
      <alignment horizontal="center" vertical="center" shrinkToFit="1"/>
      <protection locked="0"/>
    </xf>
    <xf numFmtId="0" fontId="3" fillId="5" borderId="0" xfId="1" applyFont="1" applyFill="1" applyAlignment="1" applyProtection="1">
      <alignment horizontal="center" vertical="center" shrinkToFit="1"/>
      <protection locked="0"/>
    </xf>
    <xf numFmtId="0" fontId="22" fillId="5" borderId="0" xfId="1" applyFill="1" applyAlignment="1" applyProtection="1">
      <alignment horizontal="center" vertical="center" shrinkToFit="1"/>
      <protection locked="0"/>
    </xf>
    <xf numFmtId="0" fontId="4" fillId="5" borderId="0" xfId="1" applyFont="1" applyFill="1" applyAlignment="1" applyProtection="1">
      <alignment vertical="center" shrinkToFit="1"/>
      <protection locked="0"/>
    </xf>
    <xf numFmtId="0" fontId="12" fillId="5" borderId="0" xfId="1" applyFont="1" applyFill="1" applyAlignment="1" applyProtection="1">
      <alignment vertical="center" shrinkToFit="1"/>
      <protection locked="0"/>
    </xf>
    <xf numFmtId="0" fontId="12" fillId="5" borderId="0" xfId="1" applyFont="1" applyFill="1" applyAlignment="1" applyProtection="1">
      <alignment horizontal="right" vertical="center" shrinkToFit="1"/>
      <protection locked="0"/>
    </xf>
    <xf numFmtId="0" fontId="3" fillId="6" borderId="0" xfId="1" applyFont="1" applyFill="1" applyAlignment="1" applyProtection="1">
      <alignment horizontal="center" vertical="center" shrinkToFit="1"/>
      <protection locked="0"/>
    </xf>
    <xf numFmtId="0" fontId="12" fillId="6" borderId="7" xfId="1" applyFont="1" applyFill="1" applyBorder="1" applyAlignment="1" applyProtection="1">
      <alignment horizontal="right" vertical="center" shrinkToFit="1"/>
      <protection locked="0"/>
    </xf>
    <xf numFmtId="0" fontId="12" fillId="6" borderId="0" xfId="1" applyFont="1" applyFill="1" applyAlignment="1">
      <alignment vertical="center" shrinkToFit="1"/>
    </xf>
    <xf numFmtId="0" fontId="12" fillId="6" borderId="7" xfId="1" applyFont="1" applyFill="1" applyBorder="1" applyAlignment="1" applyProtection="1">
      <alignment horizontal="left" vertical="center" shrinkToFit="1"/>
      <protection locked="0"/>
    </xf>
    <xf numFmtId="0" fontId="12" fillId="6" borderId="8" xfId="1" applyFont="1" applyFill="1" applyBorder="1" applyAlignment="1" applyProtection="1">
      <alignment horizontal="right" vertical="center" shrinkToFit="1"/>
      <protection locked="0"/>
    </xf>
    <xf numFmtId="0" fontId="12" fillId="6" borderId="8" xfId="1" applyFont="1" applyFill="1" applyBorder="1" applyAlignment="1" applyProtection="1">
      <alignment horizontal="left" vertical="center" shrinkToFit="1"/>
      <protection locked="0"/>
    </xf>
    <xf numFmtId="0" fontId="12" fillId="6" borderId="0" xfId="1" applyFont="1" applyFill="1" applyAlignment="1">
      <alignment horizontal="center" vertical="center" shrinkToFit="1"/>
    </xf>
    <xf numFmtId="0" fontId="12" fillId="0" borderId="0" xfId="1" applyFont="1" applyAlignment="1">
      <alignment horizontal="center" vertical="center" textRotation="255" shrinkToFit="1"/>
    </xf>
    <xf numFmtId="20" fontId="12" fillId="0" borderId="0" xfId="1" applyNumberFormat="1" applyFont="1" applyAlignment="1" applyProtection="1">
      <alignment horizontal="left" vertical="center" shrinkToFit="1"/>
      <protection locked="0"/>
    </xf>
    <xf numFmtId="0" fontId="12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Alignment="1" applyProtection="1">
      <alignment horizontal="center" vertical="center" shrinkToFit="1"/>
      <protection locked="0"/>
    </xf>
    <xf numFmtId="0" fontId="3" fillId="4" borderId="0" xfId="1" applyFont="1" applyFill="1" applyAlignment="1">
      <alignment horizontal="center" vertical="center" shrinkToFit="1"/>
    </xf>
    <xf numFmtId="0" fontId="3" fillId="4" borderId="0" xfId="1" applyFont="1" applyFill="1" applyAlignment="1" applyProtection="1">
      <alignment horizontal="center" vertical="center" shrinkToFit="1"/>
      <protection locked="0"/>
    </xf>
    <xf numFmtId="0" fontId="12" fillId="4" borderId="7" xfId="1" applyFont="1" applyFill="1" applyBorder="1" applyAlignment="1" applyProtection="1">
      <alignment horizontal="right" vertical="center" shrinkToFit="1"/>
      <protection locked="0"/>
    </xf>
    <xf numFmtId="0" fontId="12" fillId="4" borderId="0" xfId="1" applyFont="1" applyFill="1" applyAlignment="1">
      <alignment horizontal="center" vertical="center" shrinkToFit="1"/>
    </xf>
    <xf numFmtId="0" fontId="12" fillId="4" borderId="7" xfId="1" applyFont="1" applyFill="1" applyBorder="1" applyAlignment="1" applyProtection="1">
      <alignment horizontal="left" vertical="center" shrinkToFit="1"/>
      <protection locked="0"/>
    </xf>
    <xf numFmtId="0" fontId="12" fillId="4" borderId="8" xfId="1" applyFont="1" applyFill="1" applyBorder="1" applyAlignment="1" applyProtection="1">
      <alignment horizontal="right" vertical="center" shrinkToFit="1"/>
      <protection locked="0"/>
    </xf>
    <xf numFmtId="0" fontId="12" fillId="4" borderId="8" xfId="1" applyFont="1" applyFill="1" applyBorder="1" applyAlignment="1" applyProtection="1">
      <alignment horizontal="left" vertical="center" shrinkToFit="1"/>
      <protection locked="0"/>
    </xf>
    <xf numFmtId="0" fontId="3" fillId="6" borderId="0" xfId="1" applyFont="1" applyFill="1" applyAlignment="1">
      <alignment horizontal="center" vertical="center" shrinkToFit="1"/>
    </xf>
    <xf numFmtId="0" fontId="34" fillId="4" borderId="7" xfId="1" applyFont="1" applyFill="1" applyBorder="1" applyAlignment="1" applyProtection="1">
      <alignment horizontal="right" vertical="center" shrinkToFit="1"/>
      <protection locked="0"/>
    </xf>
    <xf numFmtId="0" fontId="12" fillId="0" borderId="0" xfId="1" applyFont="1" applyAlignment="1" applyProtection="1">
      <alignment horizontal="right" vertical="center" shrinkToFit="1"/>
      <protection locked="0"/>
    </xf>
    <xf numFmtId="0" fontId="12" fillId="0" borderId="0" xfId="1" applyFont="1" applyAlignment="1">
      <alignment vertical="center" shrinkToFit="1"/>
    </xf>
    <xf numFmtId="0" fontId="12" fillId="0" borderId="0" xfId="1" applyFont="1" applyAlignment="1" applyProtection="1">
      <alignment horizontal="left" vertical="center" shrinkToFit="1"/>
      <protection locked="0"/>
    </xf>
    <xf numFmtId="0" fontId="22" fillId="0" borderId="0" xfId="1" applyAlignment="1">
      <alignment horizontal="center" vertical="center"/>
    </xf>
    <xf numFmtId="0" fontId="12" fillId="0" borderId="0" xfId="1" applyFont="1" applyAlignment="1" applyProtection="1">
      <alignment vertical="center" shrinkToFit="1"/>
      <protection locked="0"/>
    </xf>
    <xf numFmtId="0" fontId="22" fillId="0" borderId="0" xfId="1" applyAlignment="1">
      <alignment horizontal="center" vertical="center" shrinkToFit="1"/>
    </xf>
    <xf numFmtId="0" fontId="22" fillId="0" borderId="0" xfId="1" applyAlignment="1">
      <alignment horizontal="right" vertical="center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20" fontId="29" fillId="0" borderId="0" xfId="0" applyNumberFormat="1" applyFont="1" applyFill="1" applyBorder="1" applyAlignment="1" applyProtection="1">
      <alignment horizont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11" borderId="27" xfId="0" applyFont="1" applyFill="1" applyBorder="1" applyAlignment="1">
      <alignment horizontal="center" vertical="center" textRotation="255" shrinkToFit="1"/>
    </xf>
    <xf numFmtId="0" fontId="12" fillId="11" borderId="28" xfId="0" applyFont="1" applyFill="1" applyBorder="1" applyAlignment="1">
      <alignment horizontal="center" vertical="center" textRotation="255" shrinkToFit="1"/>
    </xf>
    <xf numFmtId="0" fontId="12" fillId="11" borderId="29" xfId="0" applyFont="1" applyFill="1" applyBorder="1" applyAlignment="1">
      <alignment horizontal="center" vertical="center" textRotation="255" shrinkToFit="1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27" xfId="0" applyFont="1" applyFill="1" applyBorder="1" applyAlignment="1">
      <alignment horizontal="center" vertical="center" textRotation="255" shrinkToFit="1"/>
    </xf>
    <xf numFmtId="0" fontId="12" fillId="6" borderId="28" xfId="0" applyFont="1" applyFill="1" applyBorder="1" applyAlignment="1">
      <alignment horizontal="center" vertical="center" textRotation="255" shrinkToFit="1"/>
    </xf>
    <xf numFmtId="0" fontId="12" fillId="6" borderId="29" xfId="0" applyFont="1" applyFill="1" applyBorder="1" applyAlignment="1">
      <alignment horizontal="center" vertical="center" textRotation="255" shrinkToFit="1"/>
    </xf>
    <xf numFmtId="0" fontId="12" fillId="6" borderId="0" xfId="0" applyFont="1" applyFill="1" applyBorder="1" applyAlignment="1">
      <alignment horizontal="center" vertical="center" shrinkToFit="1"/>
    </xf>
    <xf numFmtId="0" fontId="15" fillId="3" borderId="0" xfId="0" applyFont="1" applyFill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9" fillId="9" borderId="20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 shrinkToFit="1"/>
    </xf>
    <xf numFmtId="0" fontId="20" fillId="0" borderId="14" xfId="1" applyFont="1" applyBorder="1" applyAlignment="1">
      <alignment horizontal="center" vertical="center" shrinkToFit="1"/>
    </xf>
    <xf numFmtId="0" fontId="20" fillId="0" borderId="15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10" fillId="0" borderId="13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 shrinkToFit="1"/>
    </xf>
    <xf numFmtId="176" fontId="10" fillId="0" borderId="15" xfId="1" applyNumberFormat="1" applyFont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horizontal="center" vertical="center" shrinkToFit="1"/>
    </xf>
    <xf numFmtId="176" fontId="10" fillId="0" borderId="10" xfId="1" applyNumberFormat="1" applyFont="1" applyBorder="1" applyAlignment="1">
      <alignment horizontal="center" vertical="center" shrinkToFit="1"/>
    </xf>
    <xf numFmtId="176" fontId="10" fillId="0" borderId="11" xfId="1" applyNumberFormat="1" applyFont="1" applyBorder="1" applyAlignment="1">
      <alignment horizontal="center" vertical="center" shrinkToFit="1"/>
    </xf>
    <xf numFmtId="176" fontId="10" fillId="0" borderId="12" xfId="1" applyNumberFormat="1" applyFont="1" applyBorder="1" applyAlignment="1">
      <alignment horizontal="center" vertical="center" shrinkToFit="1"/>
    </xf>
    <xf numFmtId="0" fontId="19" fillId="0" borderId="13" xfId="1" applyFont="1" applyFill="1" applyBorder="1" applyAlignment="1" applyProtection="1">
      <alignment horizontal="center" vertical="center"/>
      <protection locked="0"/>
    </xf>
    <xf numFmtId="0" fontId="19" fillId="0" borderId="14" xfId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8" fillId="8" borderId="13" xfId="1" applyFont="1" applyFill="1" applyBorder="1" applyAlignment="1">
      <alignment horizontal="center" vertical="center" shrinkToFit="1"/>
    </xf>
    <xf numFmtId="0" fontId="18" fillId="8" borderId="14" xfId="1" applyFont="1" applyFill="1" applyBorder="1" applyAlignment="1">
      <alignment horizontal="center" vertical="center" shrinkToFit="1"/>
    </xf>
    <xf numFmtId="0" fontId="18" fillId="8" borderId="15" xfId="1" applyFont="1" applyFill="1" applyBorder="1" applyAlignment="1">
      <alignment horizontal="center" vertical="center" shrinkToFit="1"/>
    </xf>
    <xf numFmtId="0" fontId="18" fillId="8" borderId="9" xfId="1" applyFont="1" applyFill="1" applyBorder="1" applyAlignment="1">
      <alignment horizontal="center" vertical="center" shrinkToFit="1"/>
    </xf>
    <xf numFmtId="0" fontId="18" fillId="8" borderId="0" xfId="1" applyFont="1" applyFill="1" applyBorder="1" applyAlignment="1">
      <alignment horizontal="center" vertical="center" shrinkToFit="1"/>
    </xf>
    <xf numFmtId="0" fontId="18" fillId="8" borderId="10" xfId="1" applyFont="1" applyFill="1" applyBorder="1" applyAlignment="1">
      <alignment horizontal="center" vertical="center" shrinkToFit="1"/>
    </xf>
    <xf numFmtId="0" fontId="18" fillId="8" borderId="11" xfId="1" applyFont="1" applyFill="1" applyBorder="1" applyAlignment="1">
      <alignment horizontal="center" vertical="center" shrinkToFit="1"/>
    </xf>
    <xf numFmtId="0" fontId="18" fillId="8" borderId="6" xfId="1" applyFont="1" applyFill="1" applyBorder="1" applyAlignment="1">
      <alignment horizontal="center" vertical="center" shrinkToFit="1"/>
    </xf>
    <xf numFmtId="0" fontId="18" fillId="8" borderId="12" xfId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4" fillId="0" borderId="14" xfId="0" applyFont="1" applyFill="1" applyBorder="1">
      <alignment vertical="center"/>
    </xf>
    <xf numFmtId="0" fontId="24" fillId="0" borderId="15" xfId="0" applyFont="1" applyFill="1" applyBorder="1">
      <alignment vertical="center"/>
    </xf>
    <xf numFmtId="0" fontId="9" fillId="8" borderId="20" xfId="1" applyFont="1" applyFill="1" applyBorder="1" applyAlignment="1">
      <alignment horizontal="center" vertical="center"/>
    </xf>
    <xf numFmtId="0" fontId="9" fillId="8" borderId="21" xfId="1" applyFont="1" applyFill="1" applyBorder="1" applyAlignment="1">
      <alignment horizontal="center" vertical="center"/>
    </xf>
    <xf numFmtId="0" fontId="8" fillId="8" borderId="23" xfId="1" applyFont="1" applyFill="1" applyBorder="1" applyAlignment="1">
      <alignment horizontal="center" vertical="center"/>
    </xf>
    <xf numFmtId="0" fontId="8" fillId="8" borderId="24" xfId="1" applyFont="1" applyFill="1" applyBorder="1" applyAlignment="1">
      <alignment horizontal="center" vertical="center"/>
    </xf>
    <xf numFmtId="0" fontId="8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shrinkToFit="1"/>
    </xf>
    <xf numFmtId="0" fontId="18" fillId="8" borderId="22" xfId="1" applyFont="1" applyFill="1" applyBorder="1" applyAlignment="1">
      <alignment horizontal="center" vertical="center" shrinkToFit="1"/>
    </xf>
    <xf numFmtId="0" fontId="18" fillId="8" borderId="21" xfId="1" applyFont="1" applyFill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2" xfId="1" applyFont="1" applyFill="1" applyBorder="1" applyAlignment="1">
      <alignment horizontal="center" vertical="center"/>
    </xf>
    <xf numFmtId="0" fontId="9" fillId="8" borderId="20" xfId="1" applyFont="1" applyFill="1" applyBorder="1" applyAlignment="1">
      <alignment horizontal="center" vertical="center" shrinkToFit="1"/>
    </xf>
    <xf numFmtId="0" fontId="9" fillId="8" borderId="21" xfId="1" applyFont="1" applyFill="1" applyBorder="1" applyAlignment="1">
      <alignment horizontal="center" vertical="center" shrinkToFit="1"/>
    </xf>
    <xf numFmtId="0" fontId="25" fillId="9" borderId="23" xfId="0" applyFont="1" applyFill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 shrinkToFit="1"/>
    </xf>
    <xf numFmtId="0" fontId="9" fillId="9" borderId="20" xfId="0" applyFont="1" applyFill="1" applyBorder="1" applyAlignment="1">
      <alignment horizontal="center" vertical="center" shrinkToFit="1"/>
    </xf>
    <xf numFmtId="0" fontId="9" fillId="9" borderId="21" xfId="0" applyFont="1" applyFill="1" applyBorder="1" applyAlignment="1">
      <alignment horizontal="center" vertical="center" shrinkToFit="1"/>
    </xf>
    <xf numFmtId="0" fontId="18" fillId="9" borderId="13" xfId="0" applyFont="1" applyFill="1" applyBorder="1" applyAlignment="1">
      <alignment horizontal="center" vertical="center" shrinkToFit="1"/>
    </xf>
    <xf numFmtId="0" fontId="18" fillId="9" borderId="14" xfId="0" applyFont="1" applyFill="1" applyBorder="1" applyAlignment="1">
      <alignment horizontal="center" vertical="center" shrinkToFit="1"/>
    </xf>
    <xf numFmtId="0" fontId="18" fillId="9" borderId="15" xfId="0" applyFont="1" applyFill="1" applyBorder="1" applyAlignment="1">
      <alignment horizontal="center" vertical="center" shrinkToFit="1"/>
    </xf>
    <xf numFmtId="0" fontId="18" fillId="9" borderId="9" xfId="0" applyFont="1" applyFill="1" applyBorder="1" applyAlignment="1">
      <alignment horizontal="center" vertical="center" shrinkToFit="1"/>
    </xf>
    <xf numFmtId="0" fontId="18" fillId="9" borderId="0" xfId="0" applyFont="1" applyFill="1" applyBorder="1" applyAlignment="1">
      <alignment horizontal="center" vertical="center" shrinkToFit="1"/>
    </xf>
    <xf numFmtId="0" fontId="18" fillId="9" borderId="10" xfId="0" applyFont="1" applyFill="1" applyBorder="1" applyAlignment="1">
      <alignment horizontal="center" vertical="center" shrinkToFit="1"/>
    </xf>
    <xf numFmtId="0" fontId="18" fillId="9" borderId="11" xfId="0" applyFont="1" applyFill="1" applyBorder="1" applyAlignment="1">
      <alignment horizontal="center" vertical="center" shrinkToFit="1"/>
    </xf>
    <xf numFmtId="0" fontId="18" fillId="9" borderId="6" xfId="0" applyFont="1" applyFill="1" applyBorder="1" applyAlignment="1">
      <alignment horizontal="center" vertical="center" shrinkToFit="1"/>
    </xf>
    <xf numFmtId="0" fontId="18" fillId="9" borderId="12" xfId="0" applyFont="1" applyFill="1" applyBorder="1" applyAlignment="1">
      <alignment horizontal="center" vertical="center" shrinkToFit="1"/>
    </xf>
    <xf numFmtId="0" fontId="25" fillId="10" borderId="23" xfId="0" applyFont="1" applyFill="1" applyBorder="1" applyAlignment="1">
      <alignment horizontal="center" vertical="center"/>
    </xf>
    <xf numFmtId="0" fontId="25" fillId="10" borderId="24" xfId="0" applyFont="1" applyFill="1" applyBorder="1" applyAlignment="1">
      <alignment horizontal="center" vertical="center"/>
    </xf>
    <xf numFmtId="0" fontId="25" fillId="10" borderId="25" xfId="0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shrinkToFit="1"/>
    </xf>
    <xf numFmtId="0" fontId="9" fillId="10" borderId="20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 shrinkToFit="1"/>
    </xf>
    <xf numFmtId="0" fontId="9" fillId="10" borderId="21" xfId="0" applyFont="1" applyFill="1" applyBorder="1" applyAlignment="1">
      <alignment horizontal="center" vertical="center" shrinkToFit="1"/>
    </xf>
    <xf numFmtId="0" fontId="18" fillId="10" borderId="13" xfId="0" applyFont="1" applyFill="1" applyBorder="1" applyAlignment="1">
      <alignment horizontal="center" vertical="center" shrinkToFit="1"/>
    </xf>
    <xf numFmtId="0" fontId="18" fillId="10" borderId="14" xfId="0" applyFont="1" applyFill="1" applyBorder="1" applyAlignment="1">
      <alignment horizontal="center" vertical="center" shrinkToFit="1"/>
    </xf>
    <xf numFmtId="0" fontId="18" fillId="10" borderId="15" xfId="0" applyFont="1" applyFill="1" applyBorder="1" applyAlignment="1">
      <alignment horizontal="center" vertical="center" shrinkToFit="1"/>
    </xf>
    <xf numFmtId="0" fontId="18" fillId="10" borderId="9" xfId="0" applyFont="1" applyFill="1" applyBorder="1" applyAlignment="1">
      <alignment horizontal="center" vertical="center" shrinkToFit="1"/>
    </xf>
    <xf numFmtId="0" fontId="18" fillId="10" borderId="0" xfId="0" applyFont="1" applyFill="1" applyBorder="1" applyAlignment="1">
      <alignment horizontal="center" vertical="center" shrinkToFit="1"/>
    </xf>
    <xf numFmtId="0" fontId="18" fillId="10" borderId="10" xfId="0" applyFont="1" applyFill="1" applyBorder="1" applyAlignment="1">
      <alignment horizontal="center" vertical="center" shrinkToFit="1"/>
    </xf>
    <xf numFmtId="0" fontId="18" fillId="10" borderId="11" xfId="0" applyFont="1" applyFill="1" applyBorder="1" applyAlignment="1">
      <alignment horizontal="center" vertical="center" shrinkToFit="1"/>
    </xf>
    <xf numFmtId="0" fontId="18" fillId="10" borderId="6" xfId="0" applyFont="1" applyFill="1" applyBorder="1" applyAlignment="1">
      <alignment horizontal="center" vertical="center" shrinkToFit="1"/>
    </xf>
    <xf numFmtId="0" fontId="18" fillId="10" borderId="12" xfId="0" applyFont="1" applyFill="1" applyBorder="1" applyAlignment="1">
      <alignment horizontal="center" vertical="center" shrinkToFi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12" fillId="0" borderId="0" xfId="1" applyFont="1" applyAlignment="1" applyProtection="1">
      <alignment horizontal="center" vertical="center" shrinkToFit="1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20" fontId="29" fillId="0" borderId="0" xfId="1" applyNumberFormat="1" applyFont="1" applyAlignment="1" applyProtection="1">
      <alignment horizontal="center" shrinkToFit="1"/>
      <protection locked="0"/>
    </xf>
    <xf numFmtId="0" fontId="12" fillId="0" borderId="0" xfId="1" applyFont="1" applyAlignment="1">
      <alignment horizontal="center" vertical="center" shrinkToFit="1"/>
    </xf>
    <xf numFmtId="0" fontId="12" fillId="11" borderId="27" xfId="1" applyFont="1" applyFill="1" applyBorder="1" applyAlignment="1">
      <alignment horizontal="center" vertical="center" textRotation="255" shrinkToFit="1"/>
    </xf>
    <xf numFmtId="0" fontId="12" fillId="11" borderId="28" xfId="1" applyFont="1" applyFill="1" applyBorder="1" applyAlignment="1">
      <alignment horizontal="center" vertical="center" textRotation="255" shrinkToFit="1"/>
    </xf>
    <xf numFmtId="0" fontId="12" fillId="11" borderId="29" xfId="1" applyFont="1" applyFill="1" applyBorder="1" applyAlignment="1">
      <alignment horizontal="center" vertical="center" textRotation="255" shrinkToFit="1"/>
    </xf>
    <xf numFmtId="0" fontId="12" fillId="4" borderId="0" xfId="1" applyFont="1" applyFill="1" applyAlignment="1" applyProtection="1">
      <alignment horizontal="center" vertical="center" shrinkToFit="1"/>
      <protection locked="0"/>
    </xf>
    <xf numFmtId="0" fontId="12" fillId="4" borderId="0" xfId="1" applyFont="1" applyFill="1" applyAlignment="1">
      <alignment horizontal="center" vertical="center" shrinkToFit="1"/>
    </xf>
    <xf numFmtId="0" fontId="3" fillId="4" borderId="0" xfId="1" applyFont="1" applyFill="1" applyAlignment="1" applyProtection="1">
      <alignment horizontal="center" vertical="center" shrinkToFit="1"/>
      <protection locked="0"/>
    </xf>
    <xf numFmtId="0" fontId="12" fillId="6" borderId="27" xfId="1" applyFont="1" applyFill="1" applyBorder="1" applyAlignment="1">
      <alignment horizontal="center" vertical="center" textRotation="255" shrinkToFit="1"/>
    </xf>
    <xf numFmtId="0" fontId="12" fillId="6" borderId="28" xfId="1" applyFont="1" applyFill="1" applyBorder="1" applyAlignment="1">
      <alignment horizontal="center" vertical="center" textRotation="255" shrinkToFit="1"/>
    </xf>
    <xf numFmtId="0" fontId="12" fillId="6" borderId="29" xfId="1" applyFont="1" applyFill="1" applyBorder="1" applyAlignment="1">
      <alignment horizontal="center" vertical="center" textRotation="255" shrinkToFit="1"/>
    </xf>
    <xf numFmtId="0" fontId="12" fillId="6" borderId="0" xfId="1" applyFont="1" applyFill="1" applyAlignment="1" applyProtection="1">
      <alignment horizontal="center" vertical="center" shrinkToFit="1"/>
      <protection locked="0"/>
    </xf>
    <xf numFmtId="0" fontId="12" fillId="6" borderId="0" xfId="1" applyFont="1" applyFill="1" applyAlignment="1">
      <alignment horizontal="center" vertical="center" shrinkToFit="1"/>
    </xf>
    <xf numFmtId="0" fontId="3" fillId="6" borderId="0" xfId="1" applyFont="1" applyFill="1" applyAlignment="1" applyProtection="1">
      <alignment horizontal="center" vertical="center" shrinkToFit="1"/>
      <protection locked="0"/>
    </xf>
    <xf numFmtId="0" fontId="15" fillId="3" borderId="0" xfId="1" applyFont="1" applyFill="1" applyAlignment="1">
      <alignment horizontal="center" vertical="center" shrinkToFit="1"/>
    </xf>
    <xf numFmtId="0" fontId="12" fillId="0" borderId="0" xfId="3" applyFont="1" applyAlignment="1" applyProtection="1">
      <alignment horizontal="center" vertical="center" shrinkToFit="1"/>
      <protection locked="0"/>
    </xf>
    <xf numFmtId="0" fontId="3" fillId="6" borderId="0" xfId="1" applyFont="1" applyFill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textRotation="255" shrinkToFit="1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9" defaultPivotStyle="PivotStyleLight16"/>
  <colors>
    <mruColors>
      <color rgb="FFFF99FF"/>
      <color rgb="FFFFCCCC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9</xdr:row>
      <xdr:rowOff>26670</xdr:rowOff>
    </xdr:from>
    <xdr:to>
      <xdr:col>18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59055</xdr:colOff>
      <xdr:row>27</xdr:row>
      <xdr:rowOff>19050</xdr:rowOff>
    </xdr:from>
    <xdr:to>
      <xdr:col>18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59055</xdr:colOff>
      <xdr:row>3</xdr:row>
      <xdr:rowOff>9525</xdr:rowOff>
    </xdr:from>
    <xdr:to>
      <xdr:col>18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59055</xdr:colOff>
      <xdr:row>15</xdr:row>
      <xdr:rowOff>9525</xdr:rowOff>
    </xdr:from>
    <xdr:to>
      <xdr:col>18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78105</xdr:colOff>
      <xdr:row>21</xdr:row>
      <xdr:rowOff>0</xdr:rowOff>
    </xdr:from>
    <xdr:to>
      <xdr:col>18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78105</xdr:colOff>
      <xdr:row>33</xdr:row>
      <xdr:rowOff>0</xdr:rowOff>
    </xdr:from>
    <xdr:to>
      <xdr:col>18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8" name="大かっこ 7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9" name="大かっこ 8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10" name="大かっこ 9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11" name="大かっこ 10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12" name="大かっこ 11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13" name="大かっこ 12"/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0" name="大かっこ 19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21" name="大かっこ 20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22" name="大かっこ 21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23" name="大かっこ 22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24" name="大かっこ 23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25" name="大かっこ 24"/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57150</xdr:colOff>
      <xdr:row>9</xdr:row>
      <xdr:rowOff>26670</xdr:rowOff>
    </xdr:from>
    <xdr:to>
      <xdr:col>18</xdr:col>
      <xdr:colOff>68629</xdr:colOff>
      <xdr:row>10</xdr:row>
      <xdr:rowOff>257201</xdr:rowOff>
    </xdr:to>
    <xdr:sp macro="" textlink="">
      <xdr:nvSpPr>
        <xdr:cNvPr id="26" name="大かっこ 2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6193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59055</xdr:colOff>
      <xdr:row>3</xdr:row>
      <xdr:rowOff>9525</xdr:rowOff>
    </xdr:from>
    <xdr:to>
      <xdr:col>18</xdr:col>
      <xdr:colOff>87747</xdr:colOff>
      <xdr:row>4</xdr:row>
      <xdr:rowOff>249518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212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59055</xdr:colOff>
      <xdr:row>15</xdr:row>
      <xdr:rowOff>9525</xdr:rowOff>
    </xdr:from>
    <xdr:to>
      <xdr:col>18</xdr:col>
      <xdr:colOff>87747</xdr:colOff>
      <xdr:row>16</xdr:row>
      <xdr:rowOff>264913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212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78105</xdr:colOff>
      <xdr:row>21</xdr:row>
      <xdr:rowOff>0</xdr:rowOff>
    </xdr:from>
    <xdr:to>
      <xdr:col>18</xdr:col>
      <xdr:colOff>97155</xdr:colOff>
      <xdr:row>22</xdr:row>
      <xdr:rowOff>238125</xdr:rowOff>
    </xdr:to>
    <xdr:sp macro="" textlink="">
      <xdr:nvSpPr>
        <xdr:cNvPr id="29" name="大かっこ 2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403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59055</xdr:colOff>
      <xdr:row>27</xdr:row>
      <xdr:rowOff>19050</xdr:rowOff>
    </xdr:from>
    <xdr:to>
      <xdr:col>18</xdr:col>
      <xdr:colOff>87747</xdr:colOff>
      <xdr:row>28</xdr:row>
      <xdr:rowOff>264873</xdr:rowOff>
    </xdr:to>
    <xdr:sp macro="" textlink="">
      <xdr:nvSpPr>
        <xdr:cNvPr id="30" name="大かっこ 29"/>
        <xdr:cNvSpPr/>
      </xdr:nvSpPr>
      <xdr:spPr>
        <a:xfrm>
          <a:off x="2618899" y="5948363"/>
          <a:ext cx="981192" cy="33869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78105</xdr:colOff>
      <xdr:row>33</xdr:row>
      <xdr:rowOff>0</xdr:rowOff>
    </xdr:from>
    <xdr:to>
      <xdr:col>18</xdr:col>
      <xdr:colOff>97155</xdr:colOff>
      <xdr:row>34</xdr:row>
      <xdr:rowOff>238125</xdr:rowOff>
    </xdr:to>
    <xdr:sp macro="" textlink="">
      <xdr:nvSpPr>
        <xdr:cNvPr id="31" name="大かっこ 30"/>
        <xdr:cNvSpPr/>
      </xdr:nvSpPr>
      <xdr:spPr>
        <a:xfrm>
          <a:off x="2637949" y="7239000"/>
          <a:ext cx="971550" cy="35956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59055</xdr:colOff>
      <xdr:row>27</xdr:row>
      <xdr:rowOff>19050</xdr:rowOff>
    </xdr:from>
    <xdr:to>
      <xdr:col>18</xdr:col>
      <xdr:colOff>87747</xdr:colOff>
      <xdr:row>28</xdr:row>
      <xdr:rowOff>264873</xdr:rowOff>
    </xdr:to>
    <xdr:sp macro="" textlink="">
      <xdr:nvSpPr>
        <xdr:cNvPr id="32" name="大かっこ 31"/>
        <xdr:cNvSpPr/>
      </xdr:nvSpPr>
      <xdr:spPr>
        <a:xfrm>
          <a:off x="2618899" y="5948363"/>
          <a:ext cx="981192" cy="33869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78105</xdr:colOff>
      <xdr:row>33</xdr:row>
      <xdr:rowOff>0</xdr:rowOff>
    </xdr:from>
    <xdr:to>
      <xdr:col>18</xdr:col>
      <xdr:colOff>97155</xdr:colOff>
      <xdr:row>34</xdr:row>
      <xdr:rowOff>238125</xdr:rowOff>
    </xdr:to>
    <xdr:sp macro="" textlink="">
      <xdr:nvSpPr>
        <xdr:cNvPr id="33" name="大かっこ 32"/>
        <xdr:cNvSpPr/>
      </xdr:nvSpPr>
      <xdr:spPr>
        <a:xfrm>
          <a:off x="2637949" y="7239000"/>
          <a:ext cx="971550" cy="35956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9</xdr:row>
      <xdr:rowOff>26670</xdr:rowOff>
    </xdr:from>
    <xdr:to>
      <xdr:col>18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74395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59055</xdr:colOff>
      <xdr:row>27</xdr:row>
      <xdr:rowOff>19050</xdr:rowOff>
    </xdr:from>
    <xdr:to>
      <xdr:col>18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74585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59055</xdr:colOff>
      <xdr:row>3</xdr:row>
      <xdr:rowOff>9525</xdr:rowOff>
    </xdr:from>
    <xdr:to>
      <xdr:col>18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74585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59055</xdr:colOff>
      <xdr:row>15</xdr:row>
      <xdr:rowOff>9525</xdr:rowOff>
    </xdr:from>
    <xdr:to>
      <xdr:col>18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74585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78105</xdr:colOff>
      <xdr:row>21</xdr:row>
      <xdr:rowOff>0</xdr:rowOff>
    </xdr:from>
    <xdr:to>
      <xdr:col>18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76490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78105</xdr:colOff>
      <xdr:row>33</xdr:row>
      <xdr:rowOff>0</xdr:rowOff>
    </xdr:from>
    <xdr:to>
      <xdr:col>18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76490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8" name="大かっこ 7"/>
        <xdr:cNvSpPr/>
      </xdr:nvSpPr>
      <xdr:spPr>
        <a:xfrm>
          <a:off x="26193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9" name="大かっこ 8"/>
        <xdr:cNvSpPr/>
      </xdr:nvSpPr>
      <xdr:spPr>
        <a:xfrm>
          <a:off x="26212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10" name="大かっこ 9"/>
        <xdr:cNvSpPr/>
      </xdr:nvSpPr>
      <xdr:spPr>
        <a:xfrm>
          <a:off x="26212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11" name="大かっこ 10"/>
        <xdr:cNvSpPr/>
      </xdr:nvSpPr>
      <xdr:spPr>
        <a:xfrm>
          <a:off x="26212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12" name="大かっこ 11"/>
        <xdr:cNvSpPr/>
      </xdr:nvSpPr>
      <xdr:spPr>
        <a:xfrm>
          <a:off x="26403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13" name="大かっこ 12"/>
        <xdr:cNvSpPr/>
      </xdr:nvSpPr>
      <xdr:spPr>
        <a:xfrm>
          <a:off x="26403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9</xdr:row>
      <xdr:rowOff>26670</xdr:rowOff>
    </xdr:from>
    <xdr:to>
      <xdr:col>16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59055</xdr:colOff>
      <xdr:row>27</xdr:row>
      <xdr:rowOff>19050</xdr:rowOff>
    </xdr:from>
    <xdr:to>
      <xdr:col>16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59055</xdr:colOff>
      <xdr:row>3</xdr:row>
      <xdr:rowOff>9525</xdr:rowOff>
    </xdr:from>
    <xdr:to>
      <xdr:col>16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59055</xdr:colOff>
      <xdr:row>15</xdr:row>
      <xdr:rowOff>9525</xdr:rowOff>
    </xdr:from>
    <xdr:to>
      <xdr:col>16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78105</xdr:colOff>
      <xdr:row>21</xdr:row>
      <xdr:rowOff>0</xdr:rowOff>
    </xdr:from>
    <xdr:to>
      <xdr:col>16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78105</xdr:colOff>
      <xdr:row>33</xdr:row>
      <xdr:rowOff>0</xdr:rowOff>
    </xdr:from>
    <xdr:to>
      <xdr:col>16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59055</xdr:colOff>
      <xdr:row>39</xdr:row>
      <xdr:rowOff>19050</xdr:rowOff>
    </xdr:from>
    <xdr:to>
      <xdr:col>16</xdr:col>
      <xdr:colOff>87747</xdr:colOff>
      <xdr:row>40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478405" y="86010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57150</xdr:colOff>
      <xdr:row>9</xdr:row>
      <xdr:rowOff>26670</xdr:rowOff>
    </xdr:from>
    <xdr:to>
      <xdr:col>6</xdr:col>
      <xdr:colOff>68629</xdr:colOff>
      <xdr:row>10</xdr:row>
      <xdr:rowOff>257201</xdr:rowOff>
    </xdr:to>
    <xdr:sp macro="" textlink="">
      <xdr:nvSpPr>
        <xdr:cNvPr id="9" name="大かっこ 8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59055</xdr:colOff>
      <xdr:row>27</xdr:row>
      <xdr:rowOff>19050</xdr:rowOff>
    </xdr:from>
    <xdr:to>
      <xdr:col>6</xdr:col>
      <xdr:colOff>87747</xdr:colOff>
      <xdr:row>28</xdr:row>
      <xdr:rowOff>264873</xdr:rowOff>
    </xdr:to>
    <xdr:sp macro="" textlink="">
      <xdr:nvSpPr>
        <xdr:cNvPr id="10" name="大かっこ 9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59055</xdr:colOff>
      <xdr:row>3</xdr:row>
      <xdr:rowOff>9525</xdr:rowOff>
    </xdr:from>
    <xdr:to>
      <xdr:col>6</xdr:col>
      <xdr:colOff>87747</xdr:colOff>
      <xdr:row>4</xdr:row>
      <xdr:rowOff>249518</xdr:rowOff>
    </xdr:to>
    <xdr:sp macro="" textlink="">
      <xdr:nvSpPr>
        <xdr:cNvPr id="11" name="大かっこ 10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59055</xdr:colOff>
      <xdr:row>15</xdr:row>
      <xdr:rowOff>9525</xdr:rowOff>
    </xdr:from>
    <xdr:to>
      <xdr:col>6</xdr:col>
      <xdr:colOff>87747</xdr:colOff>
      <xdr:row>16</xdr:row>
      <xdr:rowOff>264913</xdr:rowOff>
    </xdr:to>
    <xdr:sp macro="" textlink="">
      <xdr:nvSpPr>
        <xdr:cNvPr id="12" name="大かっこ 11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78105</xdr:colOff>
      <xdr:row>21</xdr:row>
      <xdr:rowOff>0</xdr:rowOff>
    </xdr:from>
    <xdr:to>
      <xdr:col>6</xdr:col>
      <xdr:colOff>97155</xdr:colOff>
      <xdr:row>22</xdr:row>
      <xdr:rowOff>238125</xdr:rowOff>
    </xdr:to>
    <xdr:sp macro="" textlink="">
      <xdr:nvSpPr>
        <xdr:cNvPr id="13" name="大かっこ 12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78105</xdr:colOff>
      <xdr:row>33</xdr:row>
      <xdr:rowOff>0</xdr:rowOff>
    </xdr:from>
    <xdr:to>
      <xdr:col>6</xdr:col>
      <xdr:colOff>97155</xdr:colOff>
      <xdr:row>34</xdr:row>
      <xdr:rowOff>238125</xdr:rowOff>
    </xdr:to>
    <xdr:sp macro="" textlink="">
      <xdr:nvSpPr>
        <xdr:cNvPr id="14" name="大かっこ 13"/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5</xdr:row>
      <xdr:rowOff>1868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57150</xdr:colOff>
      <xdr:row>9</xdr:row>
      <xdr:rowOff>26670</xdr:rowOff>
    </xdr:from>
    <xdr:to>
      <xdr:col>19</xdr:col>
      <xdr:colOff>68629</xdr:colOff>
      <xdr:row>10</xdr:row>
      <xdr:rowOff>257201</xdr:rowOff>
    </xdr:to>
    <xdr:sp macro="" textlink="">
      <xdr:nvSpPr>
        <xdr:cNvPr id="8" name="大かっこ 7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27</xdr:row>
      <xdr:rowOff>19050</xdr:rowOff>
    </xdr:from>
    <xdr:to>
      <xdr:col>19</xdr:col>
      <xdr:colOff>87747</xdr:colOff>
      <xdr:row>28</xdr:row>
      <xdr:rowOff>264873</xdr:rowOff>
    </xdr:to>
    <xdr:sp macro="" textlink="">
      <xdr:nvSpPr>
        <xdr:cNvPr id="9" name="大かっこ 8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3</xdr:row>
      <xdr:rowOff>9525</xdr:rowOff>
    </xdr:from>
    <xdr:to>
      <xdr:col>19</xdr:col>
      <xdr:colOff>87747</xdr:colOff>
      <xdr:row>4</xdr:row>
      <xdr:rowOff>249518</xdr:rowOff>
    </xdr:to>
    <xdr:sp macro="" textlink="">
      <xdr:nvSpPr>
        <xdr:cNvPr id="10" name="大かっこ 9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15</xdr:row>
      <xdr:rowOff>9525</xdr:rowOff>
    </xdr:from>
    <xdr:to>
      <xdr:col>19</xdr:col>
      <xdr:colOff>87747</xdr:colOff>
      <xdr:row>16</xdr:row>
      <xdr:rowOff>264913</xdr:rowOff>
    </xdr:to>
    <xdr:sp macro="" textlink="">
      <xdr:nvSpPr>
        <xdr:cNvPr id="11" name="大かっこ 10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21</xdr:row>
      <xdr:rowOff>0</xdr:rowOff>
    </xdr:from>
    <xdr:to>
      <xdr:col>19</xdr:col>
      <xdr:colOff>97155</xdr:colOff>
      <xdr:row>22</xdr:row>
      <xdr:rowOff>238125</xdr:rowOff>
    </xdr:to>
    <xdr:sp macro="" textlink="">
      <xdr:nvSpPr>
        <xdr:cNvPr id="12" name="大かっこ 11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33</xdr:row>
      <xdr:rowOff>0</xdr:rowOff>
    </xdr:from>
    <xdr:to>
      <xdr:col>19</xdr:col>
      <xdr:colOff>97155</xdr:colOff>
      <xdr:row>34</xdr:row>
      <xdr:rowOff>238125</xdr:rowOff>
    </xdr:to>
    <xdr:sp macro="" textlink="">
      <xdr:nvSpPr>
        <xdr:cNvPr id="13" name="大かっこ 12"/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12" name="大かっこ 11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13" name="大かっこ 12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14" name="大かっこ 13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15" name="大かっこ 14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16" name="大かっこ 15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17" name="大かっこ 16"/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57150</xdr:colOff>
      <xdr:row>9</xdr:row>
      <xdr:rowOff>26670</xdr:rowOff>
    </xdr:from>
    <xdr:to>
      <xdr:col>19</xdr:col>
      <xdr:colOff>68629</xdr:colOff>
      <xdr:row>10</xdr:row>
      <xdr:rowOff>257201</xdr:rowOff>
    </xdr:to>
    <xdr:sp macro="" textlink="">
      <xdr:nvSpPr>
        <xdr:cNvPr id="18" name="大かっこ 17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27</xdr:row>
      <xdr:rowOff>19050</xdr:rowOff>
    </xdr:from>
    <xdr:to>
      <xdr:col>19</xdr:col>
      <xdr:colOff>87747</xdr:colOff>
      <xdr:row>28</xdr:row>
      <xdr:rowOff>264873</xdr:rowOff>
    </xdr:to>
    <xdr:sp macro="" textlink="">
      <xdr:nvSpPr>
        <xdr:cNvPr id="19" name="大かっこ 18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3</xdr:row>
      <xdr:rowOff>9525</xdr:rowOff>
    </xdr:from>
    <xdr:to>
      <xdr:col>19</xdr:col>
      <xdr:colOff>87747</xdr:colOff>
      <xdr:row>4</xdr:row>
      <xdr:rowOff>249518</xdr:rowOff>
    </xdr:to>
    <xdr:sp macro="" textlink="">
      <xdr:nvSpPr>
        <xdr:cNvPr id="20" name="大かっこ 19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15</xdr:row>
      <xdr:rowOff>9525</xdr:rowOff>
    </xdr:from>
    <xdr:to>
      <xdr:col>19</xdr:col>
      <xdr:colOff>87747</xdr:colOff>
      <xdr:row>16</xdr:row>
      <xdr:rowOff>264913</xdr:rowOff>
    </xdr:to>
    <xdr:sp macro="" textlink="">
      <xdr:nvSpPr>
        <xdr:cNvPr id="21" name="大かっこ 20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21</xdr:row>
      <xdr:rowOff>0</xdr:rowOff>
    </xdr:from>
    <xdr:to>
      <xdr:col>19</xdr:col>
      <xdr:colOff>97155</xdr:colOff>
      <xdr:row>22</xdr:row>
      <xdr:rowOff>238125</xdr:rowOff>
    </xdr:to>
    <xdr:sp macro="" textlink="">
      <xdr:nvSpPr>
        <xdr:cNvPr id="22" name="大かっこ 21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57150</xdr:rowOff>
    </xdr:from>
    <xdr:to>
      <xdr:col>13</xdr:col>
      <xdr:colOff>104775</xdr:colOff>
      <xdr:row>6</xdr:row>
      <xdr:rowOff>66675</xdr:rowOff>
    </xdr:to>
    <xdr:pic>
      <xdr:nvPicPr>
        <xdr:cNvPr id="2051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0965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6" name="Text Box 16"/>
        <xdr:cNvSpPr txBox="1">
          <a:spLocks noChangeArrowheads="1"/>
        </xdr:cNvSpPr>
      </xdr:nvSpPr>
      <xdr:spPr bwMode="auto">
        <a:xfrm>
          <a:off x="283845" y="1082039"/>
          <a:ext cx="606848" cy="18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546734" y="870374"/>
          <a:ext cx="73003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16</xdr:col>
      <xdr:colOff>57150</xdr:colOff>
      <xdr:row>7</xdr:row>
      <xdr:rowOff>57150</xdr:rowOff>
    </xdr:from>
    <xdr:to>
      <xdr:col>19</xdr:col>
      <xdr:colOff>123824</xdr:colOff>
      <xdr:row>10</xdr:row>
      <xdr:rowOff>66675</xdr:rowOff>
    </xdr:to>
    <xdr:pic>
      <xdr:nvPicPr>
        <xdr:cNvPr id="2054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63830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11</xdr:row>
      <xdr:rowOff>47625</xdr:rowOff>
    </xdr:from>
    <xdr:to>
      <xdr:col>25</xdr:col>
      <xdr:colOff>95250</xdr:colOff>
      <xdr:row>14</xdr:row>
      <xdr:rowOff>66675</xdr:rowOff>
    </xdr:to>
    <xdr:pic>
      <xdr:nvPicPr>
        <xdr:cNvPr id="2055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25742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47625</xdr:colOff>
      <xdr:row>15</xdr:row>
      <xdr:rowOff>47625</xdr:rowOff>
    </xdr:from>
    <xdr:to>
      <xdr:col>31</xdr:col>
      <xdr:colOff>114301</xdr:colOff>
      <xdr:row>18</xdr:row>
      <xdr:rowOff>57150</xdr:rowOff>
    </xdr:to>
    <xdr:pic>
      <xdr:nvPicPr>
        <xdr:cNvPr id="2056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8860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38100</xdr:colOff>
      <xdr:row>31</xdr:row>
      <xdr:rowOff>47625</xdr:rowOff>
    </xdr:from>
    <xdr:to>
      <xdr:col>55</xdr:col>
      <xdr:colOff>104775</xdr:colOff>
      <xdr:row>34</xdr:row>
      <xdr:rowOff>57150</xdr:rowOff>
    </xdr:to>
    <xdr:pic>
      <xdr:nvPicPr>
        <xdr:cNvPr id="2058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1433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34</xdr:col>
      <xdr:colOff>38100</xdr:colOff>
      <xdr:row>19</xdr:row>
      <xdr:rowOff>47625</xdr:rowOff>
    </xdr:from>
    <xdr:ext cx="511175" cy="517525"/>
    <xdr:pic>
      <xdr:nvPicPr>
        <xdr:cNvPr id="42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4683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23</xdr:row>
      <xdr:rowOff>47625</xdr:rowOff>
    </xdr:from>
    <xdr:ext cx="511175" cy="517525"/>
    <xdr:pic>
      <xdr:nvPicPr>
        <xdr:cNvPr id="44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532870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27</xdr:row>
      <xdr:rowOff>47625</xdr:rowOff>
    </xdr:from>
    <xdr:ext cx="511175" cy="517525"/>
    <xdr:pic>
      <xdr:nvPicPr>
        <xdr:cNvPr id="47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422804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22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" y="100965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23" name="Text Box 16"/>
        <xdr:cNvSpPr txBox="1">
          <a:spLocks noChangeArrowheads="1"/>
        </xdr:cNvSpPr>
      </xdr:nvSpPr>
      <xdr:spPr bwMode="auto">
        <a:xfrm>
          <a:off x="390525" y="782781"/>
          <a:ext cx="681663" cy="18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672118" y="571116"/>
          <a:ext cx="842260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25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241" y="1624445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26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898" y="222971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27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080" y="284451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29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6736" y="345930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30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1918" y="407410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63</xdr:row>
      <xdr:rowOff>47625</xdr:rowOff>
    </xdr:from>
    <xdr:ext cx="511175" cy="517525"/>
    <xdr:pic>
      <xdr:nvPicPr>
        <xdr:cNvPr id="31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68889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71</xdr:row>
      <xdr:rowOff>57150</xdr:rowOff>
    </xdr:from>
    <xdr:ext cx="534266" cy="494434"/>
    <xdr:pic>
      <xdr:nvPicPr>
        <xdr:cNvPr id="55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247140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70</xdr:row>
      <xdr:rowOff>228599</xdr:rowOff>
    </xdr:from>
    <xdr:to>
      <xdr:col>6</xdr:col>
      <xdr:colOff>67733</xdr:colOff>
      <xdr:row>71</xdr:row>
      <xdr:rowOff>16932</xdr:rowOff>
    </xdr:to>
    <xdr:sp macro="" textlink="">
      <xdr:nvSpPr>
        <xdr:cNvPr id="56" name="Text Box 16"/>
        <xdr:cNvSpPr txBox="1">
          <a:spLocks noChangeArrowheads="1"/>
        </xdr:cNvSpPr>
      </xdr:nvSpPr>
      <xdr:spPr bwMode="auto">
        <a:xfrm>
          <a:off x="549275" y="12245974"/>
          <a:ext cx="693208" cy="185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70</xdr:row>
      <xdr:rowOff>16934</xdr:rowOff>
    </xdr:from>
    <xdr:to>
      <xdr:col>9</xdr:col>
      <xdr:colOff>42333</xdr:colOff>
      <xdr:row>70</xdr:row>
      <xdr:rowOff>206375</xdr:rowOff>
    </xdr:to>
    <xdr:sp macro="" textlink="">
      <xdr:nvSpPr>
        <xdr:cNvPr id="57" name="Text Box 18"/>
        <xdr:cNvSpPr txBox="1">
          <a:spLocks noChangeArrowheads="1"/>
        </xdr:cNvSpPr>
      </xdr:nvSpPr>
      <xdr:spPr bwMode="auto">
        <a:xfrm>
          <a:off x="833754" y="12034309"/>
          <a:ext cx="8595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75</xdr:row>
      <xdr:rowOff>57150</xdr:rowOff>
    </xdr:from>
    <xdr:ext cx="534265" cy="494435"/>
    <xdr:pic>
      <xdr:nvPicPr>
        <xdr:cNvPr id="58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074650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79</xdr:row>
      <xdr:rowOff>47625</xdr:rowOff>
    </xdr:from>
    <xdr:ext cx="515216" cy="503959"/>
    <xdr:pic>
      <xdr:nvPicPr>
        <xdr:cNvPr id="59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13668375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83</xdr:row>
      <xdr:rowOff>47625</xdr:rowOff>
    </xdr:from>
    <xdr:ext cx="534266" cy="494434"/>
    <xdr:pic>
      <xdr:nvPicPr>
        <xdr:cNvPr id="60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4271625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87</xdr:row>
      <xdr:rowOff>47625</xdr:rowOff>
    </xdr:from>
    <xdr:ext cx="511175" cy="517525"/>
    <xdr:pic>
      <xdr:nvPicPr>
        <xdr:cNvPr id="62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87487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91</xdr:row>
      <xdr:rowOff>47625</xdr:rowOff>
    </xdr:from>
    <xdr:ext cx="511175" cy="517525"/>
    <xdr:pic>
      <xdr:nvPicPr>
        <xdr:cNvPr id="63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0100" y="15478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61912</xdr:colOff>
      <xdr:row>95</xdr:row>
      <xdr:rowOff>35719</xdr:rowOff>
    </xdr:from>
    <xdr:ext cx="511175" cy="517525"/>
    <xdr:pic>
      <xdr:nvPicPr>
        <xdr:cNvPr id="64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068" y="22383750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71</xdr:row>
      <xdr:rowOff>57150</xdr:rowOff>
    </xdr:from>
    <xdr:ext cx="534266" cy="494434"/>
    <xdr:pic>
      <xdr:nvPicPr>
        <xdr:cNvPr id="43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2131" y="12761119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70</xdr:row>
      <xdr:rowOff>228599</xdr:rowOff>
    </xdr:from>
    <xdr:to>
      <xdr:col>6</xdr:col>
      <xdr:colOff>67733</xdr:colOff>
      <xdr:row>71</xdr:row>
      <xdr:rowOff>16932</xdr:rowOff>
    </xdr:to>
    <xdr:sp macro="" textlink="">
      <xdr:nvSpPr>
        <xdr:cNvPr id="46" name="Text Box 16"/>
        <xdr:cNvSpPr txBox="1">
          <a:spLocks noChangeArrowheads="1"/>
        </xdr:cNvSpPr>
      </xdr:nvSpPr>
      <xdr:spPr bwMode="auto">
        <a:xfrm>
          <a:off x="545306" y="12527755"/>
          <a:ext cx="677333" cy="19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70</xdr:row>
      <xdr:rowOff>16934</xdr:rowOff>
    </xdr:from>
    <xdr:to>
      <xdr:col>9</xdr:col>
      <xdr:colOff>42333</xdr:colOff>
      <xdr:row>70</xdr:row>
      <xdr:rowOff>206375</xdr:rowOff>
    </xdr:to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825817" y="12316090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75</xdr:row>
      <xdr:rowOff>57150</xdr:rowOff>
    </xdr:from>
    <xdr:ext cx="534265" cy="494435"/>
    <xdr:pic>
      <xdr:nvPicPr>
        <xdr:cNvPr id="49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9869" y="13380244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79</xdr:row>
      <xdr:rowOff>47625</xdr:rowOff>
    </xdr:from>
    <xdr:ext cx="515216" cy="503959"/>
    <xdr:pic>
      <xdr:nvPicPr>
        <xdr:cNvPr id="50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9031" y="13989844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83</xdr:row>
      <xdr:rowOff>47625</xdr:rowOff>
    </xdr:from>
    <xdr:ext cx="534266" cy="494434"/>
    <xdr:pic>
      <xdr:nvPicPr>
        <xdr:cNvPr id="51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9" y="14608969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87</xdr:row>
      <xdr:rowOff>47625</xdr:rowOff>
    </xdr:from>
    <xdr:ext cx="511175" cy="517525"/>
    <xdr:pic>
      <xdr:nvPicPr>
        <xdr:cNvPr id="53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6881" y="15228094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91</xdr:row>
      <xdr:rowOff>47625</xdr:rowOff>
    </xdr:from>
    <xdr:ext cx="511175" cy="517525"/>
    <xdr:pic>
      <xdr:nvPicPr>
        <xdr:cNvPr id="54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569" y="15847219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95</xdr:row>
      <xdr:rowOff>47625</xdr:rowOff>
    </xdr:from>
    <xdr:ext cx="511175" cy="517525"/>
    <xdr:pic>
      <xdr:nvPicPr>
        <xdr:cNvPr id="65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4256" y="16466344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52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61" name="Text Box 16"/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66" name="Text Box 18"/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67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68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69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70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21157406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71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944" y="21776531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61912</xdr:colOff>
      <xdr:row>63</xdr:row>
      <xdr:rowOff>35719</xdr:rowOff>
    </xdr:from>
    <xdr:ext cx="511175" cy="517525"/>
    <xdr:pic>
      <xdr:nvPicPr>
        <xdr:cNvPr id="72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443" y="22383750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73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74" name="Text Box 16"/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75" name="Text Box 18"/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76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77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78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79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21157406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80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944" y="21776531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63</xdr:row>
      <xdr:rowOff>47625</xdr:rowOff>
    </xdr:from>
    <xdr:ext cx="511175" cy="517525"/>
    <xdr:pic>
      <xdr:nvPicPr>
        <xdr:cNvPr id="81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6631" y="22395656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8" name="大かっこ 7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9" name="大かっこ 8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10" name="大かっこ 9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11" name="大かっこ 10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12" name="大かっこ 11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13" name="大かっこ 12"/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8" name="大かっこ 7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9" name="大かっこ 8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10" name="大かっこ 9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11" name="大かっこ 10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12" name="大かっこ 11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13" name="大かっこ 12"/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57150</xdr:colOff>
      <xdr:row>9</xdr:row>
      <xdr:rowOff>26670</xdr:rowOff>
    </xdr:from>
    <xdr:to>
      <xdr:col>19</xdr:col>
      <xdr:colOff>68629</xdr:colOff>
      <xdr:row>10</xdr:row>
      <xdr:rowOff>257201</xdr:rowOff>
    </xdr:to>
    <xdr:sp macro="" textlink="">
      <xdr:nvSpPr>
        <xdr:cNvPr id="7" name="大かっこ 6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27</xdr:row>
      <xdr:rowOff>19050</xdr:rowOff>
    </xdr:from>
    <xdr:to>
      <xdr:col>19</xdr:col>
      <xdr:colOff>87747</xdr:colOff>
      <xdr:row>28</xdr:row>
      <xdr:rowOff>264873</xdr:rowOff>
    </xdr:to>
    <xdr:sp macro="" textlink="">
      <xdr:nvSpPr>
        <xdr:cNvPr id="8" name="大かっこ 7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3</xdr:row>
      <xdr:rowOff>9525</xdr:rowOff>
    </xdr:from>
    <xdr:to>
      <xdr:col>19</xdr:col>
      <xdr:colOff>87747</xdr:colOff>
      <xdr:row>4</xdr:row>
      <xdr:rowOff>249518</xdr:rowOff>
    </xdr:to>
    <xdr:sp macro="" textlink="">
      <xdr:nvSpPr>
        <xdr:cNvPr id="9" name="大かっこ 8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15</xdr:row>
      <xdr:rowOff>9525</xdr:rowOff>
    </xdr:from>
    <xdr:to>
      <xdr:col>19</xdr:col>
      <xdr:colOff>87747</xdr:colOff>
      <xdr:row>16</xdr:row>
      <xdr:rowOff>264913</xdr:rowOff>
    </xdr:to>
    <xdr:sp macro="" textlink="">
      <xdr:nvSpPr>
        <xdr:cNvPr id="10" name="大かっこ 9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21</xdr:row>
      <xdr:rowOff>0</xdr:rowOff>
    </xdr:from>
    <xdr:to>
      <xdr:col>19</xdr:col>
      <xdr:colOff>97155</xdr:colOff>
      <xdr:row>22</xdr:row>
      <xdr:rowOff>238125</xdr:rowOff>
    </xdr:to>
    <xdr:sp macro="" textlink="">
      <xdr:nvSpPr>
        <xdr:cNvPr id="11" name="大かっこ 10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9</xdr:row>
      <xdr:rowOff>26670</xdr:rowOff>
    </xdr:from>
    <xdr:to>
      <xdr:col>19</xdr:col>
      <xdr:colOff>68629</xdr:colOff>
      <xdr:row>10</xdr:row>
      <xdr:rowOff>257201</xdr:rowOff>
    </xdr:to>
    <xdr:sp macro="" textlink="">
      <xdr:nvSpPr>
        <xdr:cNvPr id="14" name="大かっこ 13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27</xdr:row>
      <xdr:rowOff>19050</xdr:rowOff>
    </xdr:from>
    <xdr:to>
      <xdr:col>19</xdr:col>
      <xdr:colOff>87747</xdr:colOff>
      <xdr:row>28</xdr:row>
      <xdr:rowOff>264873</xdr:rowOff>
    </xdr:to>
    <xdr:sp macro="" textlink="">
      <xdr:nvSpPr>
        <xdr:cNvPr id="15" name="大かっこ 14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3</xdr:row>
      <xdr:rowOff>9525</xdr:rowOff>
    </xdr:from>
    <xdr:to>
      <xdr:col>19</xdr:col>
      <xdr:colOff>87747</xdr:colOff>
      <xdr:row>4</xdr:row>
      <xdr:rowOff>249518</xdr:rowOff>
    </xdr:to>
    <xdr:sp macro="" textlink="">
      <xdr:nvSpPr>
        <xdr:cNvPr id="16" name="大かっこ 15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15</xdr:row>
      <xdr:rowOff>9525</xdr:rowOff>
    </xdr:from>
    <xdr:to>
      <xdr:col>19</xdr:col>
      <xdr:colOff>87747</xdr:colOff>
      <xdr:row>16</xdr:row>
      <xdr:rowOff>264913</xdr:rowOff>
    </xdr:to>
    <xdr:sp macro="" textlink="">
      <xdr:nvSpPr>
        <xdr:cNvPr id="17" name="大かっこ 16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21</xdr:row>
      <xdr:rowOff>0</xdr:rowOff>
    </xdr:from>
    <xdr:to>
      <xdr:col>19</xdr:col>
      <xdr:colOff>97155</xdr:colOff>
      <xdr:row>22</xdr:row>
      <xdr:rowOff>238125</xdr:rowOff>
    </xdr:to>
    <xdr:sp macro="" textlink="">
      <xdr:nvSpPr>
        <xdr:cNvPr id="18" name="大かっこ 17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33</xdr:row>
      <xdr:rowOff>0</xdr:rowOff>
    </xdr:from>
    <xdr:to>
      <xdr:col>19</xdr:col>
      <xdr:colOff>97155</xdr:colOff>
      <xdr:row>34</xdr:row>
      <xdr:rowOff>238125</xdr:rowOff>
    </xdr:to>
    <xdr:sp macro="" textlink="">
      <xdr:nvSpPr>
        <xdr:cNvPr id="19" name="大かっこ 18"/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0" name="大かっこ 19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21" name="大かっこ 20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22" name="大かっこ 21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23" name="大かっこ 22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24" name="大かっこ 23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9</xdr:row>
      <xdr:rowOff>26670</xdr:rowOff>
    </xdr:from>
    <xdr:to>
      <xdr:col>19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27</xdr:row>
      <xdr:rowOff>19050</xdr:rowOff>
    </xdr:from>
    <xdr:to>
      <xdr:col>19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3</xdr:row>
      <xdr:rowOff>9525</xdr:rowOff>
    </xdr:from>
    <xdr:to>
      <xdr:col>19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15</xdr:row>
      <xdr:rowOff>9525</xdr:rowOff>
    </xdr:from>
    <xdr:to>
      <xdr:col>19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21</xdr:row>
      <xdr:rowOff>0</xdr:rowOff>
    </xdr:from>
    <xdr:to>
      <xdr:col>19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33</xdr:row>
      <xdr:rowOff>0</xdr:rowOff>
    </xdr:from>
    <xdr:to>
      <xdr:col>19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5</xdr:row>
      <xdr:rowOff>1868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216697</xdr:colOff>
      <xdr:row>3</xdr:row>
      <xdr:rowOff>69056</xdr:rowOff>
    </xdr:from>
    <xdr:to>
      <xdr:col>11</xdr:col>
      <xdr:colOff>128591</xdr:colOff>
      <xdr:row>5</xdr:row>
      <xdr:rowOff>138113</xdr:rowOff>
    </xdr:to>
    <xdr:pic>
      <xdr:nvPicPr>
        <xdr:cNvPr id="2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272" y="1021556"/>
          <a:ext cx="521494" cy="488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3" name="Text Box 16"/>
        <xdr:cNvSpPr txBox="1">
          <a:spLocks noChangeArrowheads="1"/>
        </xdr:cNvSpPr>
      </xdr:nvSpPr>
      <xdr:spPr bwMode="auto">
        <a:xfrm>
          <a:off x="495300" y="781049"/>
          <a:ext cx="667808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73429" y="569384"/>
          <a:ext cx="8214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12</xdr:col>
      <xdr:colOff>235746</xdr:colOff>
      <xdr:row>7</xdr:row>
      <xdr:rowOff>69056</xdr:rowOff>
    </xdr:from>
    <xdr:to>
      <xdr:col>14</xdr:col>
      <xdr:colOff>147639</xdr:colOff>
      <xdr:row>9</xdr:row>
      <xdr:rowOff>138113</xdr:rowOff>
    </xdr:to>
    <xdr:pic>
      <xdr:nvPicPr>
        <xdr:cNvPr id="5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721" y="1764506"/>
          <a:ext cx="521493" cy="488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226222</xdr:colOff>
      <xdr:row>11</xdr:row>
      <xdr:rowOff>59531</xdr:rowOff>
    </xdr:from>
    <xdr:to>
      <xdr:col>17</xdr:col>
      <xdr:colOff>119066</xdr:colOff>
      <xdr:row>13</xdr:row>
      <xdr:rowOff>138113</xdr:rowOff>
    </xdr:to>
    <xdr:pic>
      <xdr:nvPicPr>
        <xdr:cNvPr id="6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7597" y="2497931"/>
          <a:ext cx="502444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226221</xdr:colOff>
      <xdr:row>15</xdr:row>
      <xdr:rowOff>59531</xdr:rowOff>
    </xdr:from>
    <xdr:to>
      <xdr:col>20</xdr:col>
      <xdr:colOff>138116</xdr:colOff>
      <xdr:row>17</xdr:row>
      <xdr:rowOff>128588</xdr:rowOff>
    </xdr:to>
    <xdr:pic>
      <xdr:nvPicPr>
        <xdr:cNvPr id="7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1996" y="3240881"/>
          <a:ext cx="521495" cy="488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216697</xdr:colOff>
      <xdr:row>19</xdr:row>
      <xdr:rowOff>59531</xdr:rowOff>
    </xdr:from>
    <xdr:ext cx="511175" cy="517525"/>
    <xdr:pic>
      <xdr:nvPicPr>
        <xdr:cNvPr id="8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6872" y="3983831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24</xdr:col>
      <xdr:colOff>216696</xdr:colOff>
      <xdr:row>23</xdr:row>
      <xdr:rowOff>59531</xdr:rowOff>
    </xdr:from>
    <xdr:ext cx="511175" cy="517525"/>
    <xdr:pic>
      <xdr:nvPicPr>
        <xdr:cNvPr id="9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1271" y="4726781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216697</xdr:colOff>
      <xdr:row>3</xdr:row>
      <xdr:rowOff>69056</xdr:rowOff>
    </xdr:from>
    <xdr:to>
      <xdr:col>11</xdr:col>
      <xdr:colOff>128591</xdr:colOff>
      <xdr:row>5</xdr:row>
      <xdr:rowOff>138113</xdr:rowOff>
    </xdr:to>
    <xdr:pic>
      <xdr:nvPicPr>
        <xdr:cNvPr id="2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322" y="1033462"/>
          <a:ext cx="531019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3" name="Text Box 16"/>
        <xdr:cNvSpPr txBox="1">
          <a:spLocks noChangeArrowheads="1"/>
        </xdr:cNvSpPr>
      </xdr:nvSpPr>
      <xdr:spPr bwMode="auto">
        <a:xfrm>
          <a:off x="495300" y="781049"/>
          <a:ext cx="667808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73429" y="569384"/>
          <a:ext cx="8214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12</xdr:col>
      <xdr:colOff>235746</xdr:colOff>
      <xdr:row>7</xdr:row>
      <xdr:rowOff>69056</xdr:rowOff>
    </xdr:from>
    <xdr:to>
      <xdr:col>14</xdr:col>
      <xdr:colOff>147639</xdr:colOff>
      <xdr:row>9</xdr:row>
      <xdr:rowOff>138113</xdr:rowOff>
    </xdr:to>
    <xdr:pic>
      <xdr:nvPicPr>
        <xdr:cNvPr id="5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059" y="1652587"/>
          <a:ext cx="531018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226222</xdr:colOff>
      <xdr:row>11</xdr:row>
      <xdr:rowOff>59531</xdr:rowOff>
    </xdr:from>
    <xdr:to>
      <xdr:col>17</xdr:col>
      <xdr:colOff>119066</xdr:colOff>
      <xdr:row>13</xdr:row>
      <xdr:rowOff>138113</xdr:rowOff>
    </xdr:to>
    <xdr:pic>
      <xdr:nvPicPr>
        <xdr:cNvPr id="6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5222" y="2262187"/>
          <a:ext cx="511969" cy="50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226221</xdr:colOff>
      <xdr:row>15</xdr:row>
      <xdr:rowOff>59531</xdr:rowOff>
    </xdr:from>
    <xdr:to>
      <xdr:col>20</xdr:col>
      <xdr:colOff>138116</xdr:colOff>
      <xdr:row>17</xdr:row>
      <xdr:rowOff>128588</xdr:rowOff>
    </xdr:to>
    <xdr:pic>
      <xdr:nvPicPr>
        <xdr:cNvPr id="7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909" y="2881312"/>
          <a:ext cx="531020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216697</xdr:colOff>
      <xdr:row>19</xdr:row>
      <xdr:rowOff>59531</xdr:rowOff>
    </xdr:from>
    <xdr:ext cx="511175" cy="517525"/>
    <xdr:pic>
      <xdr:nvPicPr>
        <xdr:cNvPr id="9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072" y="35004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24</xdr:col>
      <xdr:colOff>216696</xdr:colOff>
      <xdr:row>23</xdr:row>
      <xdr:rowOff>59531</xdr:rowOff>
    </xdr:from>
    <xdr:ext cx="511175" cy="517525"/>
    <xdr:pic>
      <xdr:nvPicPr>
        <xdr:cNvPr id="10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759" y="411956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35718</xdr:colOff>
      <xdr:row>38</xdr:row>
      <xdr:rowOff>107157</xdr:rowOff>
    </xdr:from>
    <xdr:to>
      <xdr:col>10</xdr:col>
      <xdr:colOff>1881188</xdr:colOff>
      <xdr:row>45</xdr:row>
      <xdr:rowOff>142875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218" y="8451057"/>
          <a:ext cx="5884070" cy="15882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20955</xdr:colOff>
      <xdr:row>3</xdr:row>
      <xdr:rowOff>9525</xdr:rowOff>
    </xdr:from>
    <xdr:to>
      <xdr:col>7</xdr:col>
      <xdr:colOff>49647</xdr:colOff>
      <xdr:row>5</xdr:row>
      <xdr:rowOff>1868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403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39</xdr:row>
      <xdr:rowOff>19050</xdr:rowOff>
    </xdr:from>
    <xdr:to>
      <xdr:col>7</xdr:col>
      <xdr:colOff>87747</xdr:colOff>
      <xdr:row>40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478405" y="86010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57150</xdr:colOff>
      <xdr:row>9</xdr:row>
      <xdr:rowOff>26670</xdr:rowOff>
    </xdr:from>
    <xdr:to>
      <xdr:col>18</xdr:col>
      <xdr:colOff>68629</xdr:colOff>
      <xdr:row>10</xdr:row>
      <xdr:rowOff>257201</xdr:rowOff>
    </xdr:to>
    <xdr:sp macro="" textlink="">
      <xdr:nvSpPr>
        <xdr:cNvPr id="9" name="大かっこ 8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59055</xdr:colOff>
      <xdr:row>27</xdr:row>
      <xdr:rowOff>19050</xdr:rowOff>
    </xdr:from>
    <xdr:to>
      <xdr:col>18</xdr:col>
      <xdr:colOff>87747</xdr:colOff>
      <xdr:row>28</xdr:row>
      <xdr:rowOff>264873</xdr:rowOff>
    </xdr:to>
    <xdr:sp macro="" textlink="">
      <xdr:nvSpPr>
        <xdr:cNvPr id="10" name="大かっこ 9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59055</xdr:colOff>
      <xdr:row>3</xdr:row>
      <xdr:rowOff>9525</xdr:rowOff>
    </xdr:from>
    <xdr:to>
      <xdr:col>18</xdr:col>
      <xdr:colOff>87747</xdr:colOff>
      <xdr:row>4</xdr:row>
      <xdr:rowOff>249518</xdr:rowOff>
    </xdr:to>
    <xdr:sp macro="" textlink="">
      <xdr:nvSpPr>
        <xdr:cNvPr id="11" name="大かっこ 10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59055</xdr:colOff>
      <xdr:row>15</xdr:row>
      <xdr:rowOff>9525</xdr:rowOff>
    </xdr:from>
    <xdr:to>
      <xdr:col>18</xdr:col>
      <xdr:colOff>87747</xdr:colOff>
      <xdr:row>16</xdr:row>
      <xdr:rowOff>264913</xdr:rowOff>
    </xdr:to>
    <xdr:sp macro="" textlink="">
      <xdr:nvSpPr>
        <xdr:cNvPr id="12" name="大かっこ 11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78105</xdr:colOff>
      <xdr:row>21</xdr:row>
      <xdr:rowOff>0</xdr:rowOff>
    </xdr:from>
    <xdr:to>
      <xdr:col>18</xdr:col>
      <xdr:colOff>97155</xdr:colOff>
      <xdr:row>22</xdr:row>
      <xdr:rowOff>238125</xdr:rowOff>
    </xdr:to>
    <xdr:sp macro="" textlink="">
      <xdr:nvSpPr>
        <xdr:cNvPr id="13" name="大かっこ 12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78105</xdr:colOff>
      <xdr:row>33</xdr:row>
      <xdr:rowOff>0</xdr:rowOff>
    </xdr:from>
    <xdr:to>
      <xdr:col>18</xdr:col>
      <xdr:colOff>97155</xdr:colOff>
      <xdr:row>34</xdr:row>
      <xdr:rowOff>238125</xdr:rowOff>
    </xdr:to>
    <xdr:sp macro="" textlink="">
      <xdr:nvSpPr>
        <xdr:cNvPr id="14" name="大かっこ 13"/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E8AB80B-397F-423B-BFA0-61F091C651C6}"/>
            </a:ext>
          </a:extLst>
        </xdr:cNvPr>
        <xdr:cNvSpPr/>
      </xdr:nvSpPr>
      <xdr:spPr>
        <a:xfrm>
          <a:off x="2809875" y="205549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8FCFBB9-A8DF-4CBB-BB48-2A9640BDF1D7}"/>
            </a:ext>
          </a:extLst>
        </xdr:cNvPr>
        <xdr:cNvSpPr/>
      </xdr:nvSpPr>
      <xdr:spPr>
        <a:xfrm>
          <a:off x="2811780" y="610552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441643BB-C009-480F-8EF0-10ACAD66F72B}"/>
            </a:ext>
          </a:extLst>
        </xdr:cNvPr>
        <xdr:cNvSpPr/>
      </xdr:nvSpPr>
      <xdr:spPr>
        <a:xfrm>
          <a:off x="2811780" y="72390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B12F0532-FC5C-4018-988A-82E8F6E05740}"/>
            </a:ext>
          </a:extLst>
        </xdr:cNvPr>
        <xdr:cNvSpPr/>
      </xdr:nvSpPr>
      <xdr:spPr>
        <a:xfrm>
          <a:off x="2811780" y="335280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4B0FFD20-BC76-4B4F-BFF7-E48A468E0217}"/>
            </a:ext>
          </a:extLst>
        </xdr:cNvPr>
        <xdr:cNvSpPr/>
      </xdr:nvSpPr>
      <xdr:spPr>
        <a:xfrm>
          <a:off x="2830830" y="4686300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5FA1883E-15F0-431D-AD93-C6C7EB97133D}"/>
            </a:ext>
          </a:extLst>
        </xdr:cNvPr>
        <xdr:cNvSpPr/>
      </xdr:nvSpPr>
      <xdr:spPr>
        <a:xfrm>
          <a:off x="2830830" y="740092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20955</xdr:colOff>
      <xdr:row>3</xdr:row>
      <xdr:rowOff>9525</xdr:rowOff>
    </xdr:from>
    <xdr:to>
      <xdr:col>7</xdr:col>
      <xdr:colOff>49647</xdr:colOff>
      <xdr:row>5</xdr:row>
      <xdr:rowOff>1868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403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39</xdr:row>
      <xdr:rowOff>19050</xdr:rowOff>
    </xdr:from>
    <xdr:to>
      <xdr:col>7</xdr:col>
      <xdr:colOff>87747</xdr:colOff>
      <xdr:row>40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478405" y="86010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43\Downloads\&#12459;&#12502;&#12473;&#65286;&#26149;&#23395;&#32080;&#26524;&#20837;&#21147;&#12471;&#12540;&#12488;&#65288;10&#26376;9&#2608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試合結果 (節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="80" zoomScaleNormal="80" zoomScaleSheetLayoutView="80" workbookViewId="0">
      <selection activeCell="C2" sqref="C2"/>
    </sheetView>
  </sheetViews>
  <sheetFormatPr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50" customWidth="1"/>
    <col min="13" max="13" width="0" style="50" hidden="1" customWidth="1"/>
    <col min="14" max="16384" width="9" style="50"/>
  </cols>
  <sheetData>
    <row r="1" spans="2:13" ht="17.25" x14ac:dyDescent="0.15">
      <c r="B1" s="364" t="s">
        <v>325</v>
      </c>
      <c r="C1" s="364"/>
      <c r="D1" s="364"/>
      <c r="E1" s="364"/>
      <c r="F1" s="364"/>
      <c r="G1" s="364"/>
      <c r="H1" s="364"/>
      <c r="I1" s="364"/>
      <c r="J1" s="364"/>
      <c r="K1" s="4" t="s">
        <v>22</v>
      </c>
    </row>
    <row r="2" spans="2:13" ht="18.75" x14ac:dyDescent="0.15">
      <c r="B2" s="49"/>
      <c r="C2" s="345" t="s">
        <v>436</v>
      </c>
      <c r="D2" s="365" t="s">
        <v>420</v>
      </c>
      <c r="E2" s="365"/>
      <c r="F2" s="365"/>
      <c r="G2" s="365"/>
      <c r="H2" s="365"/>
      <c r="I2" s="365"/>
      <c r="J2" s="365"/>
      <c r="K2" s="73"/>
    </row>
    <row r="3" spans="2:13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117</v>
      </c>
    </row>
    <row r="4" spans="2:13" ht="14.25" customHeight="1" x14ac:dyDescent="0.15">
      <c r="B4" s="360" t="s">
        <v>80</v>
      </c>
      <c r="C4" s="353" t="s">
        <v>156</v>
      </c>
      <c r="D4" s="363">
        <f>IF(ISBLANK(F4),"",SUM(F4:F5))</f>
        <v>7</v>
      </c>
      <c r="E4" s="366"/>
      <c r="F4" s="344">
        <v>5</v>
      </c>
      <c r="G4" s="344" t="s">
        <v>51</v>
      </c>
      <c r="H4" s="344">
        <v>1</v>
      </c>
      <c r="I4" s="366"/>
      <c r="J4" s="363">
        <f>IF(ISBLANK(H4),"",SUM(H4:H5))</f>
        <v>1</v>
      </c>
      <c r="K4" s="353" t="s">
        <v>164</v>
      </c>
      <c r="M4" s="138" t="s">
        <v>103</v>
      </c>
    </row>
    <row r="5" spans="2:13" ht="14.25" customHeight="1" x14ac:dyDescent="0.15">
      <c r="B5" s="361"/>
      <c r="C5" s="353"/>
      <c r="D5" s="363"/>
      <c r="E5" s="366"/>
      <c r="F5" s="344">
        <v>2</v>
      </c>
      <c r="G5" s="344" t="s">
        <v>51</v>
      </c>
      <c r="H5" s="344">
        <v>0</v>
      </c>
      <c r="I5" s="366"/>
      <c r="J5" s="363"/>
      <c r="K5" s="353"/>
      <c r="M5" s="138" t="s">
        <v>72</v>
      </c>
    </row>
    <row r="6" spans="2:13" ht="18.75" x14ac:dyDescent="0.15">
      <c r="B6" s="361"/>
      <c r="C6" s="54" t="s">
        <v>421</v>
      </c>
      <c r="D6" s="52"/>
      <c r="E6" s="52"/>
      <c r="F6" s="354" t="s">
        <v>29</v>
      </c>
      <c r="G6" s="354"/>
      <c r="H6" s="354"/>
      <c r="I6" s="52"/>
      <c r="J6" s="52"/>
      <c r="K6" s="55" t="s">
        <v>114</v>
      </c>
    </row>
    <row r="7" spans="2:13" ht="18.75" x14ac:dyDescent="0.15">
      <c r="B7" s="361"/>
      <c r="C7" s="56"/>
      <c r="D7" s="52"/>
      <c r="E7" s="52"/>
      <c r="F7" s="354" t="s">
        <v>30</v>
      </c>
      <c r="G7" s="354"/>
      <c r="H7" s="354"/>
      <c r="I7" s="52"/>
      <c r="J7" s="52"/>
      <c r="K7" s="57"/>
    </row>
    <row r="8" spans="2:13" ht="18.75" x14ac:dyDescent="0.15">
      <c r="B8" s="362"/>
      <c r="C8" s="56"/>
      <c r="D8" s="343"/>
      <c r="E8" s="343"/>
      <c r="F8" s="354" t="s">
        <v>31</v>
      </c>
      <c r="G8" s="354"/>
      <c r="H8" s="354"/>
      <c r="I8" s="343"/>
      <c r="J8" s="343"/>
      <c r="K8" s="57"/>
    </row>
    <row r="9" spans="2:13" ht="18.75" x14ac:dyDescent="0.15">
      <c r="B9" s="347"/>
      <c r="C9" s="79"/>
      <c r="D9" s="339"/>
      <c r="E9" s="12"/>
      <c r="F9" s="338"/>
      <c r="G9" s="338"/>
      <c r="H9" s="338"/>
      <c r="I9" s="12"/>
      <c r="J9" s="339"/>
      <c r="K9" s="340"/>
    </row>
    <row r="10" spans="2:13" ht="14.25" customHeight="1" x14ac:dyDescent="0.15">
      <c r="B10" s="355" t="s">
        <v>80</v>
      </c>
      <c r="C10" s="358" t="s">
        <v>422</v>
      </c>
      <c r="D10" s="359">
        <f>IF(ISBLANK(F10),"",SUM(F10:F11))</f>
        <v>0</v>
      </c>
      <c r="E10" s="64"/>
      <c r="F10" s="342">
        <v>0</v>
      </c>
      <c r="G10" s="342" t="s">
        <v>51</v>
      </c>
      <c r="H10" s="342">
        <v>3</v>
      </c>
      <c r="I10" s="64"/>
      <c r="J10" s="359">
        <f>IF(ISBLANK(H10),"",SUM(H10:H11))</f>
        <v>4</v>
      </c>
      <c r="K10" s="358" t="s">
        <v>133</v>
      </c>
    </row>
    <row r="11" spans="2:13" ht="14.25" customHeight="1" x14ac:dyDescent="0.15">
      <c r="B11" s="356"/>
      <c r="C11" s="358"/>
      <c r="D11" s="359"/>
      <c r="E11" s="64"/>
      <c r="F11" s="342">
        <v>0</v>
      </c>
      <c r="G11" s="342" t="s">
        <v>51</v>
      </c>
      <c r="H11" s="342">
        <v>1</v>
      </c>
      <c r="I11" s="64"/>
      <c r="J11" s="359"/>
      <c r="K11" s="358"/>
    </row>
    <row r="12" spans="2:13" ht="18.75" x14ac:dyDescent="0.15">
      <c r="B12" s="356"/>
      <c r="C12" s="58"/>
      <c r="D12" s="341"/>
      <c r="E12" s="64"/>
      <c r="F12" s="351" t="s">
        <v>29</v>
      </c>
      <c r="G12" s="351"/>
      <c r="H12" s="351"/>
      <c r="I12" s="64"/>
      <c r="J12" s="341"/>
      <c r="K12" s="59" t="s">
        <v>423</v>
      </c>
    </row>
    <row r="13" spans="2:13" ht="18.75" x14ac:dyDescent="0.15">
      <c r="B13" s="356"/>
      <c r="C13" s="60"/>
      <c r="D13" s="341"/>
      <c r="E13" s="64"/>
      <c r="F13" s="351" t="s">
        <v>30</v>
      </c>
      <c r="G13" s="351"/>
      <c r="H13" s="351"/>
      <c r="I13" s="64"/>
      <c r="J13" s="341"/>
      <c r="K13" s="61"/>
    </row>
    <row r="14" spans="2:13" ht="18.75" x14ac:dyDescent="0.15">
      <c r="B14" s="357"/>
      <c r="C14" s="60"/>
      <c r="D14" s="341"/>
      <c r="E14" s="64"/>
      <c r="F14" s="351" t="s">
        <v>31</v>
      </c>
      <c r="G14" s="351"/>
      <c r="H14" s="351"/>
      <c r="I14" s="64"/>
      <c r="J14" s="341"/>
      <c r="K14" s="61"/>
    </row>
    <row r="15" spans="2:13" ht="18.75" x14ac:dyDescent="0.15">
      <c r="B15" s="347"/>
      <c r="C15" s="79"/>
      <c r="D15" s="339"/>
      <c r="E15" s="12"/>
      <c r="F15" s="338"/>
      <c r="G15" s="338"/>
      <c r="H15" s="338"/>
      <c r="I15" s="12"/>
      <c r="J15" s="339"/>
      <c r="K15" s="340"/>
    </row>
    <row r="16" spans="2:13" ht="14.25" customHeight="1" x14ac:dyDescent="0.15">
      <c r="B16" s="360" t="s">
        <v>80</v>
      </c>
      <c r="C16" s="353" t="s">
        <v>119</v>
      </c>
      <c r="D16" s="363">
        <f>IF(ISBLANK(F16),"",SUM(F16:F17))</f>
        <v>1</v>
      </c>
      <c r="E16" s="346"/>
      <c r="F16" s="344">
        <v>0</v>
      </c>
      <c r="G16" s="344" t="s">
        <v>51</v>
      </c>
      <c r="H16" s="344">
        <v>2</v>
      </c>
      <c r="I16" s="346"/>
      <c r="J16" s="363">
        <f>IF(ISBLANK(H16),"",SUM(H16:H17))</f>
        <v>2</v>
      </c>
      <c r="K16" s="353" t="s">
        <v>102</v>
      </c>
    </row>
    <row r="17" spans="2:11" ht="14.25" customHeight="1" x14ac:dyDescent="0.15">
      <c r="B17" s="361"/>
      <c r="C17" s="353"/>
      <c r="D17" s="363"/>
      <c r="E17" s="346"/>
      <c r="F17" s="344">
        <v>1</v>
      </c>
      <c r="G17" s="344" t="s">
        <v>51</v>
      </c>
      <c r="H17" s="344">
        <v>0</v>
      </c>
      <c r="I17" s="346"/>
      <c r="J17" s="363"/>
      <c r="K17" s="353"/>
    </row>
    <row r="18" spans="2:11" ht="18.75" x14ac:dyDescent="0.15">
      <c r="B18" s="361"/>
      <c r="C18" s="54" t="s">
        <v>120</v>
      </c>
      <c r="D18" s="52"/>
      <c r="E18" s="52"/>
      <c r="F18" s="354" t="s">
        <v>29</v>
      </c>
      <c r="G18" s="354"/>
      <c r="H18" s="354"/>
      <c r="I18" s="52"/>
      <c r="J18" s="52"/>
      <c r="K18" s="55" t="s">
        <v>424</v>
      </c>
    </row>
    <row r="19" spans="2:11" ht="18.75" x14ac:dyDescent="0.15">
      <c r="B19" s="361"/>
      <c r="C19" s="56"/>
      <c r="D19" s="52"/>
      <c r="E19" s="52"/>
      <c r="F19" s="354" t="s">
        <v>30</v>
      </c>
      <c r="G19" s="354"/>
      <c r="H19" s="354"/>
      <c r="I19" s="52"/>
      <c r="J19" s="52"/>
      <c r="K19" s="57"/>
    </row>
    <row r="20" spans="2:11" ht="18.75" x14ac:dyDescent="0.15">
      <c r="B20" s="362"/>
      <c r="C20" s="56"/>
      <c r="D20" s="343"/>
      <c r="E20" s="343"/>
      <c r="F20" s="354" t="s">
        <v>31</v>
      </c>
      <c r="G20" s="354"/>
      <c r="H20" s="354"/>
      <c r="I20" s="343"/>
      <c r="J20" s="343"/>
      <c r="K20" s="57"/>
    </row>
    <row r="21" spans="2:11" ht="18.75" x14ac:dyDescent="0.15">
      <c r="B21" s="347"/>
      <c r="C21" s="79"/>
      <c r="D21" s="339"/>
      <c r="E21" s="12"/>
      <c r="F21" s="338"/>
      <c r="G21" s="338"/>
      <c r="H21" s="338"/>
      <c r="I21" s="12"/>
      <c r="J21" s="339"/>
      <c r="K21" s="340"/>
    </row>
    <row r="22" spans="2:11" ht="14.25" customHeight="1" x14ac:dyDescent="0.15">
      <c r="B22" s="355" t="s">
        <v>80</v>
      </c>
      <c r="C22" s="358" t="s">
        <v>175</v>
      </c>
      <c r="D22" s="359">
        <f>IF(ISBLANK(F22),"",SUM(F22:F23))</f>
        <v>1</v>
      </c>
      <c r="E22" s="64"/>
      <c r="F22" s="342">
        <v>0</v>
      </c>
      <c r="G22" s="342" t="s">
        <v>51</v>
      </c>
      <c r="H22" s="342">
        <v>2</v>
      </c>
      <c r="I22" s="64"/>
      <c r="J22" s="359">
        <f>IF(ISBLANK(H22),"",SUM(H22:H23))</f>
        <v>11</v>
      </c>
      <c r="K22" s="358" t="s">
        <v>165</v>
      </c>
    </row>
    <row r="23" spans="2:11" ht="14.25" customHeight="1" x14ac:dyDescent="0.15">
      <c r="B23" s="356"/>
      <c r="C23" s="358"/>
      <c r="D23" s="359"/>
      <c r="E23" s="64"/>
      <c r="F23" s="342">
        <v>1</v>
      </c>
      <c r="G23" s="342" t="s">
        <v>51</v>
      </c>
      <c r="H23" s="342">
        <v>9</v>
      </c>
      <c r="I23" s="64"/>
      <c r="J23" s="359"/>
      <c r="K23" s="358"/>
    </row>
    <row r="24" spans="2:11" ht="18.75" x14ac:dyDescent="0.15">
      <c r="B24" s="356"/>
      <c r="C24" s="58" t="s">
        <v>131</v>
      </c>
      <c r="D24" s="341"/>
      <c r="E24" s="64"/>
      <c r="F24" s="351" t="s">
        <v>29</v>
      </c>
      <c r="G24" s="351"/>
      <c r="H24" s="351"/>
      <c r="I24" s="64"/>
      <c r="J24" s="341"/>
      <c r="K24" s="59" t="s">
        <v>425</v>
      </c>
    </row>
    <row r="25" spans="2:11" ht="18.75" x14ac:dyDescent="0.15">
      <c r="B25" s="356"/>
      <c r="C25" s="60"/>
      <c r="D25" s="341"/>
      <c r="E25" s="64"/>
      <c r="F25" s="351" t="s">
        <v>30</v>
      </c>
      <c r="G25" s="351"/>
      <c r="H25" s="351"/>
      <c r="I25" s="64"/>
      <c r="J25" s="341"/>
      <c r="K25" s="61"/>
    </row>
    <row r="26" spans="2:11" ht="18.75" x14ac:dyDescent="0.15">
      <c r="B26" s="357"/>
      <c r="C26" s="60"/>
      <c r="D26" s="341"/>
      <c r="E26" s="64"/>
      <c r="F26" s="351" t="s">
        <v>31</v>
      </c>
      <c r="G26" s="351"/>
      <c r="H26" s="351"/>
      <c r="I26" s="64"/>
      <c r="J26" s="341"/>
      <c r="K26" s="61"/>
    </row>
    <row r="27" spans="2:11" ht="18.75" x14ac:dyDescent="0.15">
      <c r="B27" s="347"/>
      <c r="C27" s="79"/>
      <c r="D27" s="339"/>
      <c r="E27" s="12"/>
      <c r="F27" s="338"/>
      <c r="G27" s="338"/>
      <c r="H27" s="338"/>
      <c r="I27" s="12"/>
      <c r="J27" s="339"/>
      <c r="K27" s="340"/>
    </row>
    <row r="28" spans="2:11" ht="14.25" customHeight="1" x14ac:dyDescent="0.15">
      <c r="B28" s="360" t="s">
        <v>72</v>
      </c>
      <c r="C28" s="353" t="s">
        <v>129</v>
      </c>
      <c r="D28" s="363">
        <f>IF(ISBLANK(F28),"",SUM(F28:F29))</f>
        <v>1</v>
      </c>
      <c r="E28" s="346"/>
      <c r="F28" s="344">
        <v>0</v>
      </c>
      <c r="G28" s="344" t="s">
        <v>51</v>
      </c>
      <c r="H28" s="344">
        <v>0</v>
      </c>
      <c r="I28" s="346"/>
      <c r="J28" s="363">
        <f>IF(ISBLANK(H28),"",SUM(H28:H29))</f>
        <v>0</v>
      </c>
      <c r="K28" s="353" t="s">
        <v>74</v>
      </c>
    </row>
    <row r="29" spans="2:11" ht="14.25" customHeight="1" x14ac:dyDescent="0.15">
      <c r="B29" s="361"/>
      <c r="C29" s="353"/>
      <c r="D29" s="363"/>
      <c r="E29" s="346"/>
      <c r="F29" s="344">
        <v>1</v>
      </c>
      <c r="G29" s="344" t="s">
        <v>51</v>
      </c>
      <c r="H29" s="344">
        <v>0</v>
      </c>
      <c r="I29" s="346"/>
      <c r="J29" s="363"/>
      <c r="K29" s="353"/>
    </row>
    <row r="30" spans="2:11" ht="18.75" x14ac:dyDescent="0.15">
      <c r="B30" s="361"/>
      <c r="C30" s="54" t="s">
        <v>78</v>
      </c>
      <c r="D30" s="52"/>
      <c r="E30" s="52"/>
      <c r="F30" s="354" t="s">
        <v>29</v>
      </c>
      <c r="G30" s="354"/>
      <c r="H30" s="354"/>
      <c r="I30" s="52"/>
      <c r="J30" s="52"/>
      <c r="K30" s="55"/>
    </row>
    <row r="31" spans="2:11" ht="18.75" x14ac:dyDescent="0.15">
      <c r="B31" s="361"/>
      <c r="C31" s="56"/>
      <c r="D31" s="52"/>
      <c r="E31" s="52"/>
      <c r="F31" s="354" t="s">
        <v>30</v>
      </c>
      <c r="G31" s="354"/>
      <c r="H31" s="354"/>
      <c r="I31" s="52"/>
      <c r="J31" s="52"/>
      <c r="K31" s="57"/>
    </row>
    <row r="32" spans="2:11" ht="18.75" x14ac:dyDescent="0.15">
      <c r="B32" s="362"/>
      <c r="C32" s="56"/>
      <c r="D32" s="343"/>
      <c r="E32" s="343"/>
      <c r="F32" s="354" t="s">
        <v>31</v>
      </c>
      <c r="G32" s="354"/>
      <c r="H32" s="354"/>
      <c r="I32" s="343"/>
      <c r="J32" s="343"/>
      <c r="K32" s="57"/>
    </row>
    <row r="33" spans="2:11" ht="18.75" x14ac:dyDescent="0.15">
      <c r="B33" s="347"/>
      <c r="C33" s="79"/>
      <c r="D33" s="339"/>
      <c r="E33" s="12"/>
      <c r="F33" s="338"/>
      <c r="G33" s="338"/>
      <c r="H33" s="338"/>
      <c r="I33" s="12"/>
      <c r="J33" s="339"/>
      <c r="K33" s="340"/>
    </row>
    <row r="34" spans="2:11" ht="14.25" customHeight="1" x14ac:dyDescent="0.15">
      <c r="B34" s="355" t="s">
        <v>72</v>
      </c>
      <c r="C34" s="358" t="s">
        <v>426</v>
      </c>
      <c r="D34" s="359">
        <f>IF(ISBLANK(F34),"",SUM(F34:F35))</f>
        <v>14</v>
      </c>
      <c r="E34" s="64"/>
      <c r="F34" s="342">
        <v>7</v>
      </c>
      <c r="G34" s="342" t="s">
        <v>51</v>
      </c>
      <c r="H34" s="342">
        <v>0</v>
      </c>
      <c r="I34" s="64"/>
      <c r="J34" s="359">
        <f>IF(ISBLANK(H34),"",SUM(H34:H35))</f>
        <v>0</v>
      </c>
      <c r="K34" s="358" t="s">
        <v>180</v>
      </c>
    </row>
    <row r="35" spans="2:11" ht="14.25" customHeight="1" x14ac:dyDescent="0.15">
      <c r="B35" s="356"/>
      <c r="C35" s="358"/>
      <c r="D35" s="359"/>
      <c r="E35" s="64"/>
      <c r="F35" s="342">
        <v>7</v>
      </c>
      <c r="G35" s="342" t="s">
        <v>51</v>
      </c>
      <c r="H35" s="342">
        <v>0</v>
      </c>
      <c r="I35" s="64"/>
      <c r="J35" s="359"/>
      <c r="K35" s="358"/>
    </row>
    <row r="36" spans="2:11" ht="18.75" x14ac:dyDescent="0.15">
      <c r="B36" s="356"/>
      <c r="C36" s="58" t="s">
        <v>427</v>
      </c>
      <c r="D36" s="341"/>
      <c r="E36" s="64"/>
      <c r="F36" s="351" t="s">
        <v>29</v>
      </c>
      <c r="G36" s="351"/>
      <c r="H36" s="351"/>
      <c r="I36" s="64"/>
      <c r="J36" s="341"/>
      <c r="K36" s="59"/>
    </row>
    <row r="37" spans="2:11" ht="18.75" x14ac:dyDescent="0.15">
      <c r="B37" s="356"/>
      <c r="C37" s="60"/>
      <c r="D37" s="341"/>
      <c r="E37" s="64"/>
      <c r="F37" s="351" t="s">
        <v>30</v>
      </c>
      <c r="G37" s="351"/>
      <c r="H37" s="351"/>
      <c r="I37" s="64"/>
      <c r="J37" s="341"/>
      <c r="K37" s="61"/>
    </row>
    <row r="38" spans="2:11" ht="18.75" x14ac:dyDescent="0.15">
      <c r="B38" s="357"/>
      <c r="C38" s="60"/>
      <c r="D38" s="341"/>
      <c r="E38" s="64"/>
      <c r="F38" s="351" t="s">
        <v>31</v>
      </c>
      <c r="G38" s="351"/>
      <c r="H38" s="351"/>
      <c r="I38" s="64"/>
      <c r="J38" s="341"/>
      <c r="K38" s="61"/>
    </row>
    <row r="39" spans="2:11" ht="18.75" x14ac:dyDescent="0.15">
      <c r="B39" s="339"/>
      <c r="C39" s="79"/>
      <c r="D39" s="339"/>
      <c r="E39" s="12"/>
      <c r="F39" s="338"/>
      <c r="G39" s="338"/>
      <c r="H39" s="338"/>
      <c r="I39" s="12"/>
      <c r="J39" s="339"/>
      <c r="K39" s="340"/>
    </row>
    <row r="40" spans="2:11" ht="14.25" customHeight="1" x14ac:dyDescent="0.15">
      <c r="B40" s="352"/>
      <c r="C40" s="349"/>
      <c r="D40" s="352"/>
      <c r="E40" s="12"/>
      <c r="F40" s="338"/>
      <c r="G40" s="338"/>
      <c r="H40" s="338"/>
      <c r="I40" s="12"/>
      <c r="J40" s="352"/>
      <c r="K40" s="349"/>
    </row>
    <row r="41" spans="2:11" ht="14.25" customHeight="1" x14ac:dyDescent="0.15">
      <c r="B41" s="352"/>
      <c r="C41" s="349"/>
      <c r="D41" s="352"/>
      <c r="E41" s="12"/>
      <c r="F41" s="338"/>
      <c r="G41" s="338"/>
      <c r="H41" s="338"/>
      <c r="I41" s="12"/>
      <c r="J41" s="352"/>
      <c r="K41" s="349"/>
    </row>
    <row r="42" spans="2:11" ht="18.75" x14ac:dyDescent="0.15">
      <c r="B42" s="339"/>
      <c r="C42" s="74"/>
      <c r="D42" s="139"/>
      <c r="E42" s="139"/>
      <c r="F42" s="348"/>
      <c r="G42" s="348"/>
      <c r="H42" s="348"/>
      <c r="I42" s="139"/>
      <c r="J42" s="139"/>
      <c r="K42" s="75"/>
    </row>
    <row r="43" spans="2:11" ht="18.75" x14ac:dyDescent="0.15">
      <c r="B43" s="339"/>
      <c r="C43" s="74"/>
      <c r="D43" s="139"/>
      <c r="E43" s="139"/>
      <c r="F43" s="348"/>
      <c r="G43" s="348"/>
      <c r="H43" s="348"/>
      <c r="I43" s="139"/>
      <c r="J43" s="139"/>
      <c r="K43" s="75"/>
    </row>
    <row r="44" spans="2:11" ht="18.75" x14ac:dyDescent="0.15">
      <c r="B44" s="339"/>
      <c r="C44" s="74"/>
      <c r="D44" s="339"/>
      <c r="E44" s="339"/>
      <c r="F44" s="348"/>
      <c r="G44" s="348"/>
      <c r="H44" s="348"/>
      <c r="I44" s="339"/>
      <c r="J44" s="339"/>
      <c r="K44" s="75"/>
    </row>
    <row r="45" spans="2:11" ht="18.75" customHeight="1" x14ac:dyDescent="0.15">
      <c r="B45" s="77"/>
      <c r="C45" s="350"/>
      <c r="D45" s="350"/>
      <c r="E45" s="350"/>
      <c r="F45" s="350"/>
      <c r="G45" s="350"/>
      <c r="H45" s="350"/>
      <c r="I45" s="350"/>
      <c r="J45" s="350"/>
      <c r="K45" s="350"/>
    </row>
    <row r="46" spans="2:11" ht="14.25" customHeight="1" x14ac:dyDescent="0.15">
      <c r="C46" s="350"/>
      <c r="D46" s="350"/>
      <c r="E46" s="350"/>
      <c r="F46" s="350"/>
      <c r="G46" s="350"/>
      <c r="H46" s="350"/>
      <c r="I46" s="350"/>
      <c r="J46" s="350"/>
      <c r="K46" s="350"/>
    </row>
    <row r="47" spans="2:11" ht="14.25" customHeight="1" x14ac:dyDescent="0.15">
      <c r="C47" s="140"/>
      <c r="D47" s="139"/>
      <c r="E47" s="12"/>
      <c r="F47" s="338"/>
      <c r="G47" s="338"/>
      <c r="H47" s="338"/>
      <c r="I47" s="12"/>
      <c r="J47" s="139"/>
      <c r="K47" s="140"/>
    </row>
    <row r="48" spans="2:11" ht="18.75" x14ac:dyDescent="0.15">
      <c r="C48" s="74"/>
      <c r="D48" s="339"/>
      <c r="E48" s="12"/>
      <c r="F48" s="348"/>
      <c r="G48" s="348"/>
      <c r="H48" s="348"/>
      <c r="I48" s="12"/>
      <c r="J48" s="339"/>
      <c r="K48" s="75"/>
    </row>
    <row r="49" spans="3:11" ht="18.75" x14ac:dyDescent="0.15">
      <c r="C49" s="74"/>
      <c r="D49" s="339"/>
      <c r="E49" s="12"/>
      <c r="F49" s="348"/>
      <c r="G49" s="348"/>
      <c r="H49" s="348"/>
      <c r="I49" s="12"/>
      <c r="J49" s="339"/>
      <c r="K49" s="75"/>
    </row>
    <row r="50" spans="3:11" ht="18.75" x14ac:dyDescent="0.15">
      <c r="C50" s="74"/>
      <c r="D50" s="339"/>
      <c r="E50" s="12"/>
      <c r="F50" s="348"/>
      <c r="G50" s="348"/>
      <c r="H50" s="348"/>
      <c r="I50" s="12"/>
      <c r="J50" s="339"/>
      <c r="K50" s="75"/>
    </row>
    <row r="51" spans="3:11" x14ac:dyDescent="0.15">
      <c r="C51" s="76"/>
      <c r="D51" s="77"/>
      <c r="E51" s="77"/>
      <c r="F51" s="76"/>
      <c r="G51" s="76"/>
      <c r="H51" s="76"/>
      <c r="I51" s="77"/>
      <c r="J51" s="77"/>
      <c r="K51" s="76"/>
    </row>
    <row r="52" spans="3:11" x14ac:dyDescent="0.15">
      <c r="K52" s="78"/>
    </row>
  </sheetData>
  <mergeCells count="64">
    <mergeCell ref="F49:H49"/>
    <mergeCell ref="F50:H50"/>
    <mergeCell ref="K40:K41"/>
    <mergeCell ref="F42:H42"/>
    <mergeCell ref="F43:H43"/>
    <mergeCell ref="F44:H44"/>
    <mergeCell ref="C45:K46"/>
    <mergeCell ref="F48:H48"/>
    <mergeCell ref="F37:H37"/>
    <mergeCell ref="F38:H38"/>
    <mergeCell ref="B40:B41"/>
    <mergeCell ref="C40:C41"/>
    <mergeCell ref="D40:D41"/>
    <mergeCell ref="J40:J41"/>
    <mergeCell ref="K28:K29"/>
    <mergeCell ref="F30:H30"/>
    <mergeCell ref="F31:H31"/>
    <mergeCell ref="F32:H32"/>
    <mergeCell ref="B34:B38"/>
    <mergeCell ref="C34:C35"/>
    <mergeCell ref="D34:D35"/>
    <mergeCell ref="J34:J35"/>
    <mergeCell ref="K34:K35"/>
    <mergeCell ref="F36:H36"/>
    <mergeCell ref="F25:H25"/>
    <mergeCell ref="F26:H26"/>
    <mergeCell ref="B28:B32"/>
    <mergeCell ref="C28:C29"/>
    <mergeCell ref="D28:D29"/>
    <mergeCell ref="J28:J29"/>
    <mergeCell ref="K16:K17"/>
    <mergeCell ref="F18:H18"/>
    <mergeCell ref="F19:H19"/>
    <mergeCell ref="F20:H20"/>
    <mergeCell ref="B22:B26"/>
    <mergeCell ref="C22:C23"/>
    <mergeCell ref="D22:D23"/>
    <mergeCell ref="J22:J23"/>
    <mergeCell ref="K22:K23"/>
    <mergeCell ref="F24:H24"/>
    <mergeCell ref="F13:H13"/>
    <mergeCell ref="F14:H14"/>
    <mergeCell ref="B16:B20"/>
    <mergeCell ref="C16:C17"/>
    <mergeCell ref="D16:D17"/>
    <mergeCell ref="J16:J17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10:B14 B16:B20 B22:B26 B28:B32 B34:B38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80" zoomScaleNormal="80" zoomScaleSheetLayoutView="80" workbookViewId="0">
      <selection activeCell="K18" sqref="K18"/>
    </sheetView>
  </sheetViews>
  <sheetFormatPr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50" customWidth="1"/>
    <col min="13" max="13" width="0" style="50" hidden="1" customWidth="1"/>
    <col min="14" max="16384" width="9" style="50"/>
  </cols>
  <sheetData>
    <row r="1" spans="2:13" ht="17.25" x14ac:dyDescent="0.15">
      <c r="B1" s="364" t="s">
        <v>67</v>
      </c>
      <c r="C1" s="364"/>
      <c r="D1" s="364"/>
      <c r="E1" s="364"/>
      <c r="F1" s="364"/>
      <c r="G1" s="364"/>
      <c r="H1" s="364"/>
      <c r="I1" s="364"/>
      <c r="J1" s="364"/>
      <c r="K1" s="4" t="s">
        <v>22</v>
      </c>
    </row>
    <row r="2" spans="2:13" ht="18.75" x14ac:dyDescent="0.15">
      <c r="B2" s="49"/>
      <c r="C2" s="308" t="s">
        <v>386</v>
      </c>
      <c r="D2" s="365" t="s">
        <v>387</v>
      </c>
      <c r="E2" s="365"/>
      <c r="F2" s="365"/>
      <c r="G2" s="365"/>
      <c r="H2" s="365"/>
      <c r="I2" s="365"/>
      <c r="J2" s="365"/>
      <c r="K2" s="73"/>
    </row>
    <row r="3" spans="2:13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316</v>
      </c>
    </row>
    <row r="4" spans="2:13" ht="14.25" customHeight="1" x14ac:dyDescent="0.15">
      <c r="B4" s="360" t="s">
        <v>80</v>
      </c>
      <c r="C4" s="353" t="s">
        <v>388</v>
      </c>
      <c r="D4" s="363">
        <f>IF(ISBLANK(F4),"",SUM(F4:F5))</f>
        <v>0</v>
      </c>
      <c r="E4" s="366"/>
      <c r="F4" s="311">
        <v>0</v>
      </c>
      <c r="G4" s="311" t="s">
        <v>51</v>
      </c>
      <c r="H4" s="311">
        <v>0</v>
      </c>
      <c r="I4" s="366"/>
      <c r="J4" s="363">
        <f>IF(ISBLANK(H4),"",SUM(H4:H5))</f>
        <v>0</v>
      </c>
      <c r="K4" s="353" t="s">
        <v>87</v>
      </c>
      <c r="M4" s="138" t="s">
        <v>103</v>
      </c>
    </row>
    <row r="5" spans="2:13" ht="14.25" customHeight="1" x14ac:dyDescent="0.15">
      <c r="B5" s="361"/>
      <c r="C5" s="353"/>
      <c r="D5" s="363"/>
      <c r="E5" s="366"/>
      <c r="F5" s="311">
        <v>0</v>
      </c>
      <c r="G5" s="311" t="s">
        <v>51</v>
      </c>
      <c r="H5" s="311">
        <v>0</v>
      </c>
      <c r="I5" s="366"/>
      <c r="J5" s="363"/>
      <c r="K5" s="353"/>
      <c r="M5" s="138" t="s">
        <v>72</v>
      </c>
    </row>
    <row r="6" spans="2:13" ht="18.75" x14ac:dyDescent="0.15">
      <c r="B6" s="361"/>
      <c r="C6" s="54"/>
      <c r="D6" s="52"/>
      <c r="E6" s="52"/>
      <c r="F6" s="354" t="s">
        <v>29</v>
      </c>
      <c r="G6" s="354"/>
      <c r="H6" s="354"/>
      <c r="I6" s="52"/>
      <c r="J6" s="52"/>
      <c r="K6" s="55"/>
    </row>
    <row r="7" spans="2:13" ht="18.75" x14ac:dyDescent="0.15">
      <c r="B7" s="361"/>
      <c r="C7" s="56"/>
      <c r="D7" s="52"/>
      <c r="E7" s="52"/>
      <c r="F7" s="354" t="s">
        <v>30</v>
      </c>
      <c r="G7" s="354"/>
      <c r="H7" s="354"/>
      <c r="I7" s="52"/>
      <c r="J7" s="52"/>
      <c r="K7" s="57"/>
    </row>
    <row r="8" spans="2:13" ht="18.75" x14ac:dyDescent="0.15">
      <c r="B8" s="362"/>
      <c r="C8" s="56"/>
      <c r="D8" s="309"/>
      <c r="E8" s="309"/>
      <c r="F8" s="354" t="s">
        <v>31</v>
      </c>
      <c r="G8" s="354"/>
      <c r="H8" s="354"/>
      <c r="I8" s="309"/>
      <c r="J8" s="309"/>
      <c r="K8" s="57"/>
    </row>
    <row r="9" spans="2:13" ht="18.75" x14ac:dyDescent="0.15">
      <c r="B9" s="317"/>
      <c r="C9" s="79"/>
      <c r="D9" s="316"/>
      <c r="E9" s="12"/>
      <c r="F9" s="314"/>
      <c r="G9" s="314"/>
      <c r="H9" s="314"/>
      <c r="I9" s="12"/>
      <c r="J9" s="316"/>
      <c r="K9" s="315"/>
    </row>
    <row r="10" spans="2:13" ht="14.25" customHeight="1" x14ac:dyDescent="0.15">
      <c r="B10" s="355" t="s">
        <v>103</v>
      </c>
      <c r="C10" s="358" t="s">
        <v>129</v>
      </c>
      <c r="D10" s="359">
        <f>IF(ISBLANK(F10),"",SUM(F10:F11))</f>
        <v>2</v>
      </c>
      <c r="E10" s="64"/>
      <c r="F10" s="313">
        <v>1</v>
      </c>
      <c r="G10" s="313" t="s">
        <v>51</v>
      </c>
      <c r="H10" s="313">
        <v>0</v>
      </c>
      <c r="I10" s="64"/>
      <c r="J10" s="359">
        <f>IF(ISBLANK(H10),"",SUM(H10:H11))</f>
        <v>2</v>
      </c>
      <c r="K10" s="358" t="s">
        <v>126</v>
      </c>
    </row>
    <row r="11" spans="2:13" ht="14.25" customHeight="1" x14ac:dyDescent="0.15">
      <c r="B11" s="356"/>
      <c r="C11" s="358"/>
      <c r="D11" s="359"/>
      <c r="E11" s="64"/>
      <c r="F11" s="313">
        <v>1</v>
      </c>
      <c r="G11" s="313" t="s">
        <v>51</v>
      </c>
      <c r="H11" s="313">
        <v>2</v>
      </c>
      <c r="I11" s="64"/>
      <c r="J11" s="359"/>
      <c r="K11" s="358"/>
    </row>
    <row r="12" spans="2:13" ht="18.75" x14ac:dyDescent="0.15">
      <c r="B12" s="356"/>
      <c r="C12" s="58" t="s">
        <v>389</v>
      </c>
      <c r="D12" s="312"/>
      <c r="E12" s="64"/>
      <c r="F12" s="351" t="s">
        <v>29</v>
      </c>
      <c r="G12" s="351"/>
      <c r="H12" s="351"/>
      <c r="I12" s="64"/>
      <c r="J12" s="312"/>
      <c r="K12" s="59" t="s">
        <v>390</v>
      </c>
    </row>
    <row r="13" spans="2:13" ht="18.75" x14ac:dyDescent="0.15">
      <c r="B13" s="356"/>
      <c r="C13" s="60"/>
      <c r="D13" s="312"/>
      <c r="E13" s="64"/>
      <c r="F13" s="351" t="s">
        <v>30</v>
      </c>
      <c r="G13" s="351"/>
      <c r="H13" s="351"/>
      <c r="I13" s="64"/>
      <c r="J13" s="312"/>
      <c r="K13" s="61"/>
    </row>
    <row r="14" spans="2:13" ht="18.75" x14ac:dyDescent="0.15">
      <c r="B14" s="357"/>
      <c r="C14" s="60"/>
      <c r="D14" s="312"/>
      <c r="E14" s="64"/>
      <c r="F14" s="351" t="s">
        <v>31</v>
      </c>
      <c r="G14" s="351"/>
      <c r="H14" s="351"/>
      <c r="I14" s="64"/>
      <c r="J14" s="312"/>
      <c r="K14" s="61"/>
    </row>
    <row r="15" spans="2:13" ht="18.75" x14ac:dyDescent="0.15">
      <c r="B15" s="317"/>
      <c r="C15" s="79"/>
      <c r="D15" s="316"/>
      <c r="E15" s="12"/>
      <c r="F15" s="314"/>
      <c r="G15" s="314"/>
      <c r="H15" s="314"/>
      <c r="I15" s="12"/>
      <c r="J15" s="316"/>
      <c r="K15" s="315"/>
    </row>
    <row r="16" spans="2:13" ht="14.25" customHeight="1" x14ac:dyDescent="0.15">
      <c r="B16" s="360" t="s">
        <v>103</v>
      </c>
      <c r="C16" s="353" t="s">
        <v>92</v>
      </c>
      <c r="D16" s="363">
        <f>IF(ISBLANK(F16),"",SUM(F16:F17))</f>
        <v>0</v>
      </c>
      <c r="E16" s="310"/>
      <c r="F16" s="311">
        <v>0</v>
      </c>
      <c r="G16" s="311" t="s">
        <v>51</v>
      </c>
      <c r="H16" s="311">
        <v>0</v>
      </c>
      <c r="I16" s="310"/>
      <c r="J16" s="363">
        <f>IF(ISBLANK(H16),"",SUM(H16:H17))</f>
        <v>0</v>
      </c>
      <c r="K16" s="353" t="s">
        <v>81</v>
      </c>
    </row>
    <row r="17" spans="2:11" ht="14.25" customHeight="1" x14ac:dyDescent="0.15">
      <c r="B17" s="361"/>
      <c r="C17" s="353"/>
      <c r="D17" s="363"/>
      <c r="E17" s="310"/>
      <c r="F17" s="311">
        <v>0</v>
      </c>
      <c r="G17" s="311" t="s">
        <v>51</v>
      </c>
      <c r="H17" s="311">
        <v>0</v>
      </c>
      <c r="I17" s="310"/>
      <c r="J17" s="363"/>
      <c r="K17" s="353"/>
    </row>
    <row r="18" spans="2:11" ht="18.75" x14ac:dyDescent="0.15">
      <c r="B18" s="361"/>
      <c r="C18" s="54"/>
      <c r="D18" s="52"/>
      <c r="E18" s="52"/>
      <c r="F18" s="354" t="s">
        <v>29</v>
      </c>
      <c r="G18" s="354"/>
      <c r="H18" s="354"/>
      <c r="I18" s="52"/>
      <c r="J18" s="52"/>
      <c r="K18" s="55"/>
    </row>
    <row r="19" spans="2:11" ht="18.75" x14ac:dyDescent="0.15">
      <c r="B19" s="361"/>
      <c r="C19" s="56"/>
      <c r="D19" s="52"/>
      <c r="E19" s="52"/>
      <c r="F19" s="354" t="s">
        <v>30</v>
      </c>
      <c r="G19" s="354"/>
      <c r="H19" s="354"/>
      <c r="I19" s="52"/>
      <c r="J19" s="52"/>
      <c r="K19" s="57"/>
    </row>
    <row r="20" spans="2:11" ht="18.75" x14ac:dyDescent="0.15">
      <c r="B20" s="362"/>
      <c r="C20" s="56"/>
      <c r="D20" s="309"/>
      <c r="E20" s="309"/>
      <c r="F20" s="354" t="s">
        <v>31</v>
      </c>
      <c r="G20" s="354"/>
      <c r="H20" s="354"/>
      <c r="I20" s="309"/>
      <c r="J20" s="309"/>
      <c r="K20" s="57"/>
    </row>
    <row r="21" spans="2:11" ht="18.75" x14ac:dyDescent="0.15">
      <c r="B21" s="317"/>
      <c r="C21" s="79"/>
      <c r="D21" s="316"/>
      <c r="E21" s="12"/>
      <c r="F21" s="314"/>
      <c r="G21" s="314"/>
      <c r="H21" s="314"/>
      <c r="I21" s="12"/>
      <c r="J21" s="316"/>
      <c r="K21" s="315"/>
    </row>
    <row r="22" spans="2:11" ht="14.25" customHeight="1" x14ac:dyDescent="0.15">
      <c r="B22" s="355"/>
      <c r="C22" s="358"/>
      <c r="D22" s="359" t="str">
        <f>IF(ISBLANK(F22),"",SUM(F22:F23))</f>
        <v/>
      </c>
      <c r="E22" s="64"/>
      <c r="F22" s="313"/>
      <c r="G22" s="313" t="s">
        <v>51</v>
      </c>
      <c r="H22" s="313"/>
      <c r="I22" s="64"/>
      <c r="J22" s="359" t="str">
        <f>IF(ISBLANK(H22),"",SUM(H22:H23))</f>
        <v/>
      </c>
      <c r="K22" s="358"/>
    </row>
    <row r="23" spans="2:11" ht="14.25" customHeight="1" x14ac:dyDescent="0.15">
      <c r="B23" s="356"/>
      <c r="C23" s="358"/>
      <c r="D23" s="359"/>
      <c r="E23" s="64"/>
      <c r="F23" s="313"/>
      <c r="G23" s="313" t="s">
        <v>51</v>
      </c>
      <c r="H23" s="313"/>
      <c r="I23" s="64"/>
      <c r="J23" s="359"/>
      <c r="K23" s="358"/>
    </row>
    <row r="24" spans="2:11" ht="18.75" x14ac:dyDescent="0.15">
      <c r="B24" s="356"/>
      <c r="C24" s="58"/>
      <c r="D24" s="312"/>
      <c r="E24" s="64"/>
      <c r="F24" s="351" t="s">
        <v>29</v>
      </c>
      <c r="G24" s="351"/>
      <c r="H24" s="351"/>
      <c r="I24" s="64"/>
      <c r="J24" s="312"/>
      <c r="K24" s="59"/>
    </row>
    <row r="25" spans="2:11" ht="18.75" x14ac:dyDescent="0.15">
      <c r="B25" s="356"/>
      <c r="C25" s="60"/>
      <c r="D25" s="312"/>
      <c r="E25" s="64"/>
      <c r="F25" s="351" t="s">
        <v>30</v>
      </c>
      <c r="G25" s="351"/>
      <c r="H25" s="351"/>
      <c r="I25" s="64"/>
      <c r="J25" s="312"/>
      <c r="K25" s="61"/>
    </row>
    <row r="26" spans="2:11" ht="18.75" x14ac:dyDescent="0.15">
      <c r="B26" s="357"/>
      <c r="C26" s="60"/>
      <c r="D26" s="312"/>
      <c r="E26" s="64"/>
      <c r="F26" s="351" t="s">
        <v>31</v>
      </c>
      <c r="G26" s="351"/>
      <c r="H26" s="351"/>
      <c r="I26" s="64"/>
      <c r="J26" s="312"/>
      <c r="K26" s="61"/>
    </row>
    <row r="27" spans="2:11" ht="18.75" x14ac:dyDescent="0.15">
      <c r="B27" s="317"/>
      <c r="C27" s="79"/>
      <c r="D27" s="316"/>
      <c r="E27" s="12"/>
      <c r="F27" s="314"/>
      <c r="G27" s="314"/>
      <c r="H27" s="314"/>
      <c r="I27" s="12"/>
      <c r="J27" s="316"/>
      <c r="K27" s="315"/>
    </row>
    <row r="28" spans="2:11" ht="14.25" customHeight="1" x14ac:dyDescent="0.15">
      <c r="B28" s="360"/>
      <c r="C28" s="353"/>
      <c r="D28" s="363" t="str">
        <f>IF(ISBLANK(F28),"",SUM(F28:F29))</f>
        <v/>
      </c>
      <c r="E28" s="310"/>
      <c r="F28" s="311"/>
      <c r="G28" s="311" t="s">
        <v>51</v>
      </c>
      <c r="H28" s="311"/>
      <c r="I28" s="310"/>
      <c r="J28" s="363" t="str">
        <f>IF(ISBLANK(H28),"",SUM(H28:H29))</f>
        <v/>
      </c>
      <c r="K28" s="353"/>
    </row>
    <row r="29" spans="2:11" ht="14.25" customHeight="1" x14ac:dyDescent="0.15">
      <c r="B29" s="361"/>
      <c r="C29" s="353"/>
      <c r="D29" s="363"/>
      <c r="E29" s="310"/>
      <c r="F29" s="311"/>
      <c r="G29" s="311" t="s">
        <v>51</v>
      </c>
      <c r="H29" s="311"/>
      <c r="I29" s="310"/>
      <c r="J29" s="363"/>
      <c r="K29" s="353"/>
    </row>
    <row r="30" spans="2:11" ht="18.75" x14ac:dyDescent="0.15">
      <c r="B30" s="361"/>
      <c r="C30" s="54"/>
      <c r="D30" s="52"/>
      <c r="E30" s="52"/>
      <c r="F30" s="354" t="s">
        <v>29</v>
      </c>
      <c r="G30" s="354"/>
      <c r="H30" s="354"/>
      <c r="I30" s="52"/>
      <c r="J30" s="52"/>
      <c r="K30" s="55"/>
    </row>
    <row r="31" spans="2:11" ht="18.75" x14ac:dyDescent="0.15">
      <c r="B31" s="361"/>
      <c r="C31" s="56"/>
      <c r="D31" s="52"/>
      <c r="E31" s="52"/>
      <c r="F31" s="354" t="s">
        <v>30</v>
      </c>
      <c r="G31" s="354"/>
      <c r="H31" s="354"/>
      <c r="I31" s="52"/>
      <c r="J31" s="52"/>
      <c r="K31" s="57"/>
    </row>
    <row r="32" spans="2:11" ht="18.75" x14ac:dyDescent="0.15">
      <c r="B32" s="362"/>
      <c r="C32" s="56"/>
      <c r="D32" s="309"/>
      <c r="E32" s="309"/>
      <c r="F32" s="354" t="s">
        <v>31</v>
      </c>
      <c r="G32" s="354"/>
      <c r="H32" s="354"/>
      <c r="I32" s="309"/>
      <c r="J32" s="309"/>
      <c r="K32" s="57"/>
    </row>
    <row r="33" spans="2:11" ht="18.75" x14ac:dyDescent="0.15">
      <c r="B33" s="317"/>
      <c r="C33" s="79"/>
      <c r="D33" s="316"/>
      <c r="E33" s="12"/>
      <c r="F33" s="314"/>
      <c r="G33" s="314"/>
      <c r="H33" s="314"/>
      <c r="I33" s="12"/>
      <c r="J33" s="316"/>
      <c r="K33" s="315"/>
    </row>
    <row r="34" spans="2:11" ht="14.25" customHeight="1" x14ac:dyDescent="0.15">
      <c r="B34" s="355"/>
      <c r="C34" s="358"/>
      <c r="D34" s="359" t="str">
        <f>IF(ISBLANK(F34),"",SUM(F34:F35))</f>
        <v/>
      </c>
      <c r="E34" s="64"/>
      <c r="F34" s="313"/>
      <c r="G34" s="313" t="s">
        <v>51</v>
      </c>
      <c r="H34" s="313"/>
      <c r="I34" s="64"/>
      <c r="J34" s="359" t="str">
        <f>IF(ISBLANK(H34),"",SUM(H34:H35))</f>
        <v/>
      </c>
      <c r="K34" s="358"/>
    </row>
    <row r="35" spans="2:11" ht="14.25" customHeight="1" x14ac:dyDescent="0.15">
      <c r="B35" s="356"/>
      <c r="C35" s="358"/>
      <c r="D35" s="359"/>
      <c r="E35" s="64"/>
      <c r="F35" s="313"/>
      <c r="G35" s="313" t="s">
        <v>51</v>
      </c>
      <c r="H35" s="313"/>
      <c r="I35" s="64"/>
      <c r="J35" s="359"/>
      <c r="K35" s="358"/>
    </row>
    <row r="36" spans="2:11" ht="18.75" x14ac:dyDescent="0.15">
      <c r="B36" s="356"/>
      <c r="C36" s="58"/>
      <c r="D36" s="312"/>
      <c r="E36" s="64"/>
      <c r="F36" s="351" t="s">
        <v>29</v>
      </c>
      <c r="G36" s="351"/>
      <c r="H36" s="351"/>
      <c r="I36" s="64"/>
      <c r="J36" s="312"/>
      <c r="K36" s="59"/>
    </row>
    <row r="37" spans="2:11" ht="18.75" x14ac:dyDescent="0.15">
      <c r="B37" s="356"/>
      <c r="C37" s="60"/>
      <c r="D37" s="312"/>
      <c r="E37" s="64"/>
      <c r="F37" s="351" t="s">
        <v>30</v>
      </c>
      <c r="G37" s="351"/>
      <c r="H37" s="351"/>
      <c r="I37" s="64"/>
      <c r="J37" s="312"/>
      <c r="K37" s="61"/>
    </row>
    <row r="38" spans="2:11" ht="18.75" x14ac:dyDescent="0.15">
      <c r="B38" s="357"/>
      <c r="C38" s="60"/>
      <c r="D38" s="312"/>
      <c r="E38" s="64"/>
      <c r="F38" s="351" t="s">
        <v>31</v>
      </c>
      <c r="G38" s="351"/>
      <c r="H38" s="351"/>
      <c r="I38" s="64"/>
      <c r="J38" s="312"/>
      <c r="K38" s="61"/>
    </row>
    <row r="39" spans="2:11" ht="18.75" x14ac:dyDescent="0.15">
      <c r="B39" s="316"/>
      <c r="C39" s="79"/>
      <c r="D39" s="316"/>
      <c r="E39" s="12"/>
      <c r="F39" s="314"/>
      <c r="G39" s="314"/>
      <c r="H39" s="314"/>
      <c r="I39" s="12"/>
      <c r="J39" s="316"/>
      <c r="K39" s="315"/>
    </row>
    <row r="40" spans="2:11" ht="14.25" customHeight="1" x14ac:dyDescent="0.15">
      <c r="B40" s="352"/>
      <c r="C40" s="349"/>
      <c r="D40" s="352"/>
      <c r="E40" s="12"/>
      <c r="F40" s="314"/>
      <c r="G40" s="314"/>
      <c r="H40" s="314"/>
      <c r="I40" s="12"/>
      <c r="J40" s="352"/>
      <c r="K40" s="349"/>
    </row>
    <row r="41" spans="2:11" ht="14.25" customHeight="1" x14ac:dyDescent="0.15">
      <c r="B41" s="352"/>
      <c r="C41" s="349"/>
      <c r="D41" s="352"/>
      <c r="E41" s="12"/>
      <c r="F41" s="314"/>
      <c r="G41" s="314"/>
      <c r="H41" s="314"/>
      <c r="I41" s="12"/>
      <c r="J41" s="352"/>
      <c r="K41" s="349"/>
    </row>
    <row r="42" spans="2:11" ht="18.75" x14ac:dyDescent="0.15">
      <c r="B42" s="316"/>
      <c r="C42" s="74"/>
      <c r="D42" s="139"/>
      <c r="E42" s="139"/>
      <c r="F42" s="348"/>
      <c r="G42" s="348"/>
      <c r="H42" s="348"/>
      <c r="I42" s="139"/>
      <c r="J42" s="139"/>
      <c r="K42" s="75"/>
    </row>
    <row r="43" spans="2:11" ht="18.75" x14ac:dyDescent="0.15">
      <c r="B43" s="316"/>
      <c r="C43" s="74"/>
      <c r="D43" s="139"/>
      <c r="E43" s="139"/>
      <c r="F43" s="348"/>
      <c r="G43" s="348"/>
      <c r="H43" s="348"/>
      <c r="I43" s="139"/>
      <c r="J43" s="139"/>
      <c r="K43" s="75"/>
    </row>
    <row r="44" spans="2:11" ht="18.75" x14ac:dyDescent="0.15">
      <c r="B44" s="316"/>
      <c r="C44" s="74"/>
      <c r="D44" s="316"/>
      <c r="E44" s="316"/>
      <c r="F44" s="348"/>
      <c r="G44" s="348"/>
      <c r="H44" s="348"/>
      <c r="I44" s="316"/>
      <c r="J44" s="316"/>
      <c r="K44" s="75"/>
    </row>
    <row r="45" spans="2:11" ht="18.75" customHeight="1" x14ac:dyDescent="0.15">
      <c r="B45" s="77"/>
      <c r="C45" s="350"/>
      <c r="D45" s="350"/>
      <c r="E45" s="350"/>
      <c r="F45" s="350"/>
      <c r="G45" s="350"/>
      <c r="H45" s="350"/>
      <c r="I45" s="350"/>
      <c r="J45" s="350"/>
      <c r="K45" s="350"/>
    </row>
    <row r="46" spans="2:11" ht="14.25" customHeight="1" x14ac:dyDescent="0.15">
      <c r="C46" s="350"/>
      <c r="D46" s="350"/>
      <c r="E46" s="350"/>
      <c r="F46" s="350"/>
      <c r="G46" s="350"/>
      <c r="H46" s="350"/>
      <c r="I46" s="350"/>
      <c r="J46" s="350"/>
      <c r="K46" s="350"/>
    </row>
    <row r="47" spans="2:11" ht="14.25" customHeight="1" x14ac:dyDescent="0.15">
      <c r="C47" s="140"/>
      <c r="D47" s="139"/>
      <c r="E47" s="12"/>
      <c r="F47" s="314"/>
      <c r="G47" s="314"/>
      <c r="H47" s="314"/>
      <c r="I47" s="12"/>
      <c r="J47" s="139"/>
      <c r="K47" s="140"/>
    </row>
    <row r="48" spans="2:11" ht="18.75" x14ac:dyDescent="0.15">
      <c r="C48" s="74"/>
      <c r="D48" s="316"/>
      <c r="E48" s="12"/>
      <c r="F48" s="348"/>
      <c r="G48" s="348"/>
      <c r="H48" s="348"/>
      <c r="I48" s="12"/>
      <c r="J48" s="316"/>
      <c r="K48" s="75"/>
    </row>
    <row r="49" spans="3:11" ht="18.75" x14ac:dyDescent="0.15">
      <c r="C49" s="74"/>
      <c r="D49" s="316"/>
      <c r="E49" s="12"/>
      <c r="F49" s="348"/>
      <c r="G49" s="348"/>
      <c r="H49" s="348"/>
      <c r="I49" s="12"/>
      <c r="J49" s="316"/>
      <c r="K49" s="75"/>
    </row>
    <row r="50" spans="3:11" ht="18.75" x14ac:dyDescent="0.15">
      <c r="C50" s="74"/>
      <c r="D50" s="316"/>
      <c r="E50" s="12"/>
      <c r="F50" s="348"/>
      <c r="G50" s="348"/>
      <c r="H50" s="348"/>
      <c r="I50" s="12"/>
      <c r="J50" s="316"/>
      <c r="K50" s="75"/>
    </row>
    <row r="51" spans="3:11" x14ac:dyDescent="0.15">
      <c r="C51" s="76"/>
      <c r="D51" s="77"/>
      <c r="E51" s="77"/>
      <c r="F51" s="76"/>
      <c r="G51" s="76"/>
      <c r="H51" s="76"/>
      <c r="I51" s="77"/>
      <c r="J51" s="77"/>
      <c r="K51" s="76"/>
    </row>
    <row r="52" spans="3:11" x14ac:dyDescent="0.15">
      <c r="K52" s="78"/>
    </row>
  </sheetData>
  <mergeCells count="64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J16:J17"/>
    <mergeCell ref="B22:B26"/>
    <mergeCell ref="C22:C23"/>
    <mergeCell ref="D22:D23"/>
    <mergeCell ref="J22:J23"/>
    <mergeCell ref="K22:K23"/>
    <mergeCell ref="F24:H24"/>
    <mergeCell ref="F25:H25"/>
    <mergeCell ref="F26:H26"/>
    <mergeCell ref="B28:B32"/>
    <mergeCell ref="C28:C29"/>
    <mergeCell ref="D28:D29"/>
    <mergeCell ref="K28:K29"/>
    <mergeCell ref="F30:H30"/>
    <mergeCell ref="F31:H31"/>
    <mergeCell ref="F32:H32"/>
    <mergeCell ref="J28:J29"/>
    <mergeCell ref="B34:B38"/>
    <mergeCell ref="C34:C35"/>
    <mergeCell ref="D34:D35"/>
    <mergeCell ref="J34:J35"/>
    <mergeCell ref="K34:K35"/>
    <mergeCell ref="F36:H36"/>
    <mergeCell ref="F37:H37"/>
    <mergeCell ref="F38:H38"/>
    <mergeCell ref="B40:B41"/>
    <mergeCell ref="C40:C41"/>
    <mergeCell ref="D40:D41"/>
    <mergeCell ref="F49:H49"/>
    <mergeCell ref="F50:H50"/>
    <mergeCell ref="F48:H48"/>
    <mergeCell ref="K40:K41"/>
    <mergeCell ref="F42:H42"/>
    <mergeCell ref="F43:H43"/>
    <mergeCell ref="F44:H44"/>
    <mergeCell ref="C45:K46"/>
    <mergeCell ref="J40:J41"/>
  </mergeCells>
  <phoneticPr fontId="27"/>
  <dataValidations count="1">
    <dataValidation type="list" allowBlank="1" showInputMessage="1" showErrorMessage="1" sqref="B4:B8 B10:B14 B16:B20 B22:B26 B28:B32 B34:B38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80" zoomScaleNormal="80" zoomScaleSheetLayoutView="80" workbookViewId="0">
      <selection activeCell="J19" sqref="J19"/>
    </sheetView>
  </sheetViews>
  <sheetFormatPr defaultRowHeight="13.5" x14ac:dyDescent="0.15"/>
  <cols>
    <col min="1" max="1" width="2.5" style="267" customWidth="1"/>
    <col min="2" max="2" width="4.375" style="304" customWidth="1"/>
    <col min="3" max="3" width="24.875" style="304" customWidth="1"/>
    <col min="4" max="4" width="4.375" style="304" customWidth="1"/>
    <col min="5" max="5" width="2.25" style="304" customWidth="1"/>
    <col min="6" max="8" width="3.5" style="304" customWidth="1"/>
    <col min="9" max="9" width="2.25" style="304" customWidth="1"/>
    <col min="10" max="10" width="4.375" style="304" customWidth="1"/>
    <col min="11" max="11" width="24.875" style="304" customWidth="1"/>
    <col min="12" max="12" width="6.875" style="50" customWidth="1"/>
    <col min="13" max="13" width="9" style="50" hidden="1" customWidth="1"/>
    <col min="14" max="16384" width="9" style="50"/>
  </cols>
  <sheetData>
    <row r="1" spans="2:13" ht="17.25" x14ac:dyDescent="0.15">
      <c r="B1" s="498" t="s">
        <v>325</v>
      </c>
      <c r="C1" s="498"/>
      <c r="D1" s="498"/>
      <c r="E1" s="498"/>
      <c r="F1" s="498"/>
      <c r="G1" s="498"/>
      <c r="H1" s="498"/>
      <c r="I1" s="498"/>
      <c r="J1" s="498"/>
      <c r="K1" s="266" t="s">
        <v>22</v>
      </c>
    </row>
    <row r="2" spans="2:13" ht="18.75" x14ac:dyDescent="0.15">
      <c r="B2" s="267"/>
      <c r="C2" s="268" t="s">
        <v>377</v>
      </c>
      <c r="D2" s="499" t="s">
        <v>378</v>
      </c>
      <c r="E2" s="499"/>
      <c r="F2" s="499"/>
      <c r="G2" s="499"/>
      <c r="H2" s="499"/>
      <c r="I2" s="499"/>
      <c r="J2" s="499"/>
      <c r="K2" s="269"/>
    </row>
    <row r="3" spans="2:13" ht="18.75" x14ac:dyDescent="0.15">
      <c r="B3" s="270" t="s">
        <v>66</v>
      </c>
      <c r="C3" s="271"/>
      <c r="D3" s="272"/>
      <c r="E3" s="273"/>
      <c r="F3" s="274"/>
      <c r="G3" s="275"/>
      <c r="H3" s="276"/>
      <c r="I3" s="276"/>
      <c r="J3" s="277"/>
      <c r="K3" s="278" t="s">
        <v>117</v>
      </c>
    </row>
    <row r="4" spans="2:13" ht="14.25" customHeight="1" x14ac:dyDescent="0.15">
      <c r="B4" s="492" t="s">
        <v>80</v>
      </c>
      <c r="C4" s="495" t="s">
        <v>93</v>
      </c>
      <c r="D4" s="496">
        <v>0</v>
      </c>
      <c r="E4" s="500"/>
      <c r="F4" s="279">
        <v>0</v>
      </c>
      <c r="G4" s="279" t="s">
        <v>51</v>
      </c>
      <c r="H4" s="279">
        <v>1</v>
      </c>
      <c r="I4" s="500"/>
      <c r="J4" s="496">
        <v>2</v>
      </c>
      <c r="K4" s="495" t="s">
        <v>90</v>
      </c>
      <c r="M4" s="138" t="s">
        <v>103</v>
      </c>
    </row>
    <row r="5" spans="2:13" ht="14.25" customHeight="1" x14ac:dyDescent="0.15">
      <c r="B5" s="493"/>
      <c r="C5" s="495"/>
      <c r="D5" s="496"/>
      <c r="E5" s="500"/>
      <c r="F5" s="279">
        <v>0</v>
      </c>
      <c r="G5" s="279" t="s">
        <v>51</v>
      </c>
      <c r="H5" s="279">
        <v>1</v>
      </c>
      <c r="I5" s="500"/>
      <c r="J5" s="496"/>
      <c r="K5" s="495"/>
      <c r="M5" s="138" t="s">
        <v>328</v>
      </c>
    </row>
    <row r="6" spans="2:13" ht="18.75" x14ac:dyDescent="0.15">
      <c r="B6" s="493"/>
      <c r="C6" s="280"/>
      <c r="D6" s="281"/>
      <c r="E6" s="281"/>
      <c r="F6" s="497" t="s">
        <v>29</v>
      </c>
      <c r="G6" s="497"/>
      <c r="H6" s="497"/>
      <c r="I6" s="281"/>
      <c r="J6" s="281"/>
      <c r="K6" s="282" t="s">
        <v>220</v>
      </c>
      <c r="M6" s="138"/>
    </row>
    <row r="7" spans="2:13" ht="18.75" x14ac:dyDescent="0.15">
      <c r="B7" s="493"/>
      <c r="C7" s="283"/>
      <c r="D7" s="281"/>
      <c r="E7" s="281"/>
      <c r="F7" s="497" t="s">
        <v>30</v>
      </c>
      <c r="G7" s="497"/>
      <c r="H7" s="497"/>
      <c r="I7" s="281"/>
      <c r="J7" s="281"/>
      <c r="K7" s="284"/>
    </row>
    <row r="8" spans="2:13" ht="18.75" x14ac:dyDescent="0.15">
      <c r="B8" s="494"/>
      <c r="C8" s="283"/>
      <c r="D8" s="285"/>
      <c r="E8" s="285"/>
      <c r="F8" s="497" t="s">
        <v>31</v>
      </c>
      <c r="G8" s="497"/>
      <c r="H8" s="497"/>
      <c r="I8" s="285"/>
      <c r="J8" s="285"/>
      <c r="K8" s="284"/>
    </row>
    <row r="9" spans="2:13" ht="18.75" x14ac:dyDescent="0.15">
      <c r="B9" s="286"/>
      <c r="C9" s="287"/>
      <c r="D9" s="288"/>
      <c r="E9" s="289"/>
      <c r="F9" s="290"/>
      <c r="G9" s="290"/>
      <c r="H9" s="290"/>
      <c r="I9" s="289"/>
      <c r="J9" s="288"/>
      <c r="K9" s="291"/>
    </row>
    <row r="10" spans="2:13" ht="14.25" customHeight="1" x14ac:dyDescent="0.15">
      <c r="B10" s="486" t="s">
        <v>80</v>
      </c>
      <c r="C10" s="489" t="s">
        <v>92</v>
      </c>
      <c r="D10" s="490">
        <v>4</v>
      </c>
      <c r="E10" s="292"/>
      <c r="F10" s="293">
        <v>2</v>
      </c>
      <c r="G10" s="293" t="s">
        <v>51</v>
      </c>
      <c r="H10" s="293">
        <v>0</v>
      </c>
      <c r="I10" s="292"/>
      <c r="J10" s="490">
        <v>0</v>
      </c>
      <c r="K10" s="489" t="s">
        <v>89</v>
      </c>
    </row>
    <row r="11" spans="2:13" ht="14.25" customHeight="1" x14ac:dyDescent="0.15">
      <c r="B11" s="487"/>
      <c r="C11" s="489"/>
      <c r="D11" s="490"/>
      <c r="E11" s="292"/>
      <c r="F11" s="293">
        <v>2</v>
      </c>
      <c r="G11" s="293" t="s">
        <v>51</v>
      </c>
      <c r="H11" s="293">
        <v>0</v>
      </c>
      <c r="I11" s="292"/>
      <c r="J11" s="490"/>
      <c r="K11" s="489"/>
    </row>
    <row r="12" spans="2:13" ht="18.75" x14ac:dyDescent="0.15">
      <c r="B12" s="487"/>
      <c r="C12" s="294" t="s">
        <v>379</v>
      </c>
      <c r="D12" s="295"/>
      <c r="E12" s="292"/>
      <c r="F12" s="491" t="s">
        <v>29</v>
      </c>
      <c r="G12" s="491"/>
      <c r="H12" s="491"/>
      <c r="I12" s="292"/>
      <c r="J12" s="295"/>
      <c r="K12" s="296"/>
    </row>
    <row r="13" spans="2:13" ht="18.75" x14ac:dyDescent="0.15">
      <c r="B13" s="487"/>
      <c r="C13" s="297"/>
      <c r="D13" s="295"/>
      <c r="E13" s="292"/>
      <c r="F13" s="491" t="s">
        <v>30</v>
      </c>
      <c r="G13" s="491"/>
      <c r="H13" s="491"/>
      <c r="I13" s="292"/>
      <c r="J13" s="295"/>
      <c r="K13" s="298"/>
    </row>
    <row r="14" spans="2:13" ht="18.75" x14ac:dyDescent="0.15">
      <c r="B14" s="488"/>
      <c r="C14" s="297"/>
      <c r="D14" s="295"/>
      <c r="E14" s="292"/>
      <c r="F14" s="491" t="s">
        <v>31</v>
      </c>
      <c r="G14" s="491"/>
      <c r="H14" s="491"/>
      <c r="I14" s="292"/>
      <c r="J14" s="295"/>
      <c r="K14" s="298"/>
    </row>
    <row r="15" spans="2:13" ht="18.75" x14ac:dyDescent="0.15">
      <c r="B15" s="286"/>
      <c r="C15" s="287"/>
      <c r="D15" s="288"/>
      <c r="E15" s="289"/>
      <c r="F15" s="290"/>
      <c r="G15" s="290"/>
      <c r="H15" s="290"/>
      <c r="I15" s="289"/>
      <c r="J15" s="288"/>
      <c r="K15" s="291"/>
    </row>
    <row r="16" spans="2:13" ht="14.25" customHeight="1" x14ac:dyDescent="0.15">
      <c r="B16" s="492" t="s">
        <v>80</v>
      </c>
      <c r="C16" s="495" t="s">
        <v>93</v>
      </c>
      <c r="D16" s="496">
        <v>0</v>
      </c>
      <c r="E16" s="299"/>
      <c r="F16" s="279">
        <v>0</v>
      </c>
      <c r="G16" s="279" t="s">
        <v>51</v>
      </c>
      <c r="H16" s="279">
        <v>5</v>
      </c>
      <c r="I16" s="299"/>
      <c r="J16" s="496">
        <v>10</v>
      </c>
      <c r="K16" s="495" t="s">
        <v>87</v>
      </c>
    </row>
    <row r="17" spans="2:11" ht="14.25" customHeight="1" x14ac:dyDescent="0.15">
      <c r="B17" s="493"/>
      <c r="C17" s="495"/>
      <c r="D17" s="496"/>
      <c r="E17" s="299"/>
      <c r="F17" s="279">
        <v>0</v>
      </c>
      <c r="G17" s="279" t="s">
        <v>51</v>
      </c>
      <c r="H17" s="279">
        <v>5</v>
      </c>
      <c r="I17" s="299"/>
      <c r="J17" s="496"/>
      <c r="K17" s="495"/>
    </row>
    <row r="18" spans="2:11" ht="21" x14ac:dyDescent="0.15">
      <c r="B18" s="493"/>
      <c r="C18" s="280"/>
      <c r="D18" s="281"/>
      <c r="E18" s="281"/>
      <c r="F18" s="497" t="s">
        <v>29</v>
      </c>
      <c r="G18" s="497"/>
      <c r="H18" s="497"/>
      <c r="I18" s="281"/>
      <c r="J18" s="281"/>
      <c r="K18" s="282" t="s">
        <v>380</v>
      </c>
    </row>
    <row r="19" spans="2:11" ht="18.75" x14ac:dyDescent="0.15">
      <c r="B19" s="493"/>
      <c r="C19" s="283"/>
      <c r="D19" s="281"/>
      <c r="E19" s="281"/>
      <c r="F19" s="497" t="s">
        <v>30</v>
      </c>
      <c r="G19" s="497"/>
      <c r="H19" s="497"/>
      <c r="I19" s="281"/>
      <c r="J19" s="281"/>
      <c r="K19" s="284"/>
    </row>
    <row r="20" spans="2:11" ht="18.75" x14ac:dyDescent="0.15">
      <c r="B20" s="494"/>
      <c r="C20" s="283"/>
      <c r="D20" s="285"/>
      <c r="E20" s="285"/>
      <c r="F20" s="497" t="s">
        <v>31</v>
      </c>
      <c r="G20" s="497"/>
      <c r="H20" s="497"/>
      <c r="I20" s="285"/>
      <c r="J20" s="285"/>
      <c r="K20" s="284"/>
    </row>
    <row r="21" spans="2:11" ht="18.75" x14ac:dyDescent="0.15">
      <c r="B21" s="286"/>
      <c r="C21" s="287"/>
      <c r="D21" s="288"/>
      <c r="E21" s="289"/>
      <c r="F21" s="290"/>
      <c r="G21" s="290"/>
      <c r="H21" s="290"/>
      <c r="I21" s="289"/>
      <c r="J21" s="288"/>
      <c r="K21" s="291"/>
    </row>
    <row r="22" spans="2:11" ht="14.25" customHeight="1" x14ac:dyDescent="0.15">
      <c r="B22" s="486" t="s">
        <v>80</v>
      </c>
      <c r="C22" s="489" t="s">
        <v>125</v>
      </c>
      <c r="D22" s="490">
        <v>21</v>
      </c>
      <c r="E22" s="292"/>
      <c r="F22" s="293">
        <v>7</v>
      </c>
      <c r="G22" s="293" t="s">
        <v>51</v>
      </c>
      <c r="H22" s="293">
        <v>0</v>
      </c>
      <c r="I22" s="292"/>
      <c r="J22" s="490">
        <v>0</v>
      </c>
      <c r="K22" s="489" t="s">
        <v>122</v>
      </c>
    </row>
    <row r="23" spans="2:11" ht="14.25" customHeight="1" x14ac:dyDescent="0.15">
      <c r="B23" s="487"/>
      <c r="C23" s="489"/>
      <c r="D23" s="490"/>
      <c r="E23" s="292"/>
      <c r="F23" s="293">
        <v>14</v>
      </c>
      <c r="G23" s="293" t="s">
        <v>51</v>
      </c>
      <c r="H23" s="293">
        <v>0</v>
      </c>
      <c r="I23" s="292"/>
      <c r="J23" s="490"/>
      <c r="K23" s="489"/>
    </row>
    <row r="24" spans="2:11" ht="18.75" x14ac:dyDescent="0.15">
      <c r="B24" s="487"/>
      <c r="C24" s="300" t="s">
        <v>381</v>
      </c>
      <c r="D24" s="295"/>
      <c r="E24" s="292"/>
      <c r="F24" s="491" t="s">
        <v>29</v>
      </c>
      <c r="G24" s="491"/>
      <c r="H24" s="491"/>
      <c r="I24" s="292"/>
      <c r="J24" s="295"/>
      <c r="K24" s="296"/>
    </row>
    <row r="25" spans="2:11" ht="18.75" x14ac:dyDescent="0.15">
      <c r="B25" s="487"/>
      <c r="C25" s="297"/>
      <c r="D25" s="295"/>
      <c r="E25" s="292"/>
      <c r="F25" s="491" t="s">
        <v>30</v>
      </c>
      <c r="G25" s="491"/>
      <c r="H25" s="491"/>
      <c r="I25" s="292"/>
      <c r="J25" s="295"/>
      <c r="K25" s="298"/>
    </row>
    <row r="26" spans="2:11" ht="18.75" x14ac:dyDescent="0.15">
      <c r="B26" s="488"/>
      <c r="C26" s="297"/>
      <c r="D26" s="295"/>
      <c r="E26" s="292"/>
      <c r="F26" s="491" t="s">
        <v>31</v>
      </c>
      <c r="G26" s="491"/>
      <c r="H26" s="491"/>
      <c r="I26" s="292"/>
      <c r="J26" s="295"/>
      <c r="K26" s="298"/>
    </row>
    <row r="27" spans="2:11" ht="18.75" x14ac:dyDescent="0.15">
      <c r="B27" s="286"/>
      <c r="C27" s="287"/>
      <c r="D27" s="288"/>
      <c r="E27" s="289"/>
      <c r="F27" s="290"/>
      <c r="G27" s="290"/>
      <c r="H27" s="290"/>
      <c r="I27" s="289"/>
      <c r="J27" s="288"/>
      <c r="K27" s="291"/>
    </row>
    <row r="28" spans="2:11" ht="14.25" customHeight="1" x14ac:dyDescent="0.15">
      <c r="B28" s="492" t="s">
        <v>328</v>
      </c>
      <c r="C28" s="495"/>
      <c r="D28" s="496" t="str">
        <f>IF(ISBLANK(F28),"",SUM(F28:F29))</f>
        <v/>
      </c>
      <c r="E28" s="299"/>
      <c r="F28" s="279"/>
      <c r="G28" s="279" t="s">
        <v>51</v>
      </c>
      <c r="H28" s="279"/>
      <c r="I28" s="299"/>
      <c r="J28" s="496" t="str">
        <f>IF(ISBLANK(H28),"",SUM(H28:H29))</f>
        <v/>
      </c>
      <c r="K28" s="495"/>
    </row>
    <row r="29" spans="2:11" ht="14.25" customHeight="1" x14ac:dyDescent="0.15">
      <c r="B29" s="493"/>
      <c r="C29" s="495"/>
      <c r="D29" s="496"/>
      <c r="E29" s="299"/>
      <c r="F29" s="279"/>
      <c r="G29" s="279" t="s">
        <v>51</v>
      </c>
      <c r="H29" s="279"/>
      <c r="I29" s="299"/>
      <c r="J29" s="496"/>
      <c r="K29" s="495"/>
    </row>
    <row r="30" spans="2:11" ht="18.75" x14ac:dyDescent="0.15">
      <c r="B30" s="493"/>
      <c r="C30" s="280"/>
      <c r="D30" s="281"/>
      <c r="E30" s="281"/>
      <c r="F30" s="497" t="s">
        <v>29</v>
      </c>
      <c r="G30" s="497"/>
      <c r="H30" s="497"/>
      <c r="I30" s="281"/>
      <c r="J30" s="281"/>
      <c r="K30" s="282"/>
    </row>
    <row r="31" spans="2:11" ht="18.75" x14ac:dyDescent="0.15">
      <c r="B31" s="493"/>
      <c r="C31" s="283"/>
      <c r="D31" s="281"/>
      <c r="E31" s="281"/>
      <c r="F31" s="497" t="s">
        <v>30</v>
      </c>
      <c r="G31" s="497"/>
      <c r="H31" s="497"/>
      <c r="I31" s="281"/>
      <c r="J31" s="281"/>
      <c r="K31" s="284"/>
    </row>
    <row r="32" spans="2:11" ht="18.75" x14ac:dyDescent="0.15">
      <c r="B32" s="494"/>
      <c r="C32" s="283"/>
      <c r="D32" s="285"/>
      <c r="E32" s="285"/>
      <c r="F32" s="497" t="s">
        <v>31</v>
      </c>
      <c r="G32" s="497"/>
      <c r="H32" s="497"/>
      <c r="I32" s="285"/>
      <c r="J32" s="285"/>
      <c r="K32" s="284"/>
    </row>
    <row r="33" spans="2:11" ht="18.75" x14ac:dyDescent="0.15">
      <c r="B33" s="286"/>
      <c r="C33" s="287"/>
      <c r="D33" s="288"/>
      <c r="E33" s="289"/>
      <c r="F33" s="290"/>
      <c r="G33" s="290"/>
      <c r="H33" s="290"/>
      <c r="I33" s="289"/>
      <c r="J33" s="288"/>
      <c r="K33" s="291"/>
    </row>
    <row r="34" spans="2:11" ht="14.25" customHeight="1" x14ac:dyDescent="0.15">
      <c r="B34" s="486" t="s">
        <v>328</v>
      </c>
      <c r="C34" s="489"/>
      <c r="D34" s="490"/>
      <c r="E34" s="292"/>
      <c r="F34" s="293"/>
      <c r="G34" s="293" t="s">
        <v>51</v>
      </c>
      <c r="H34" s="293"/>
      <c r="I34" s="292"/>
      <c r="J34" s="490" t="str">
        <f>IF(ISBLANK(H34),"",SUM(H34:H35))</f>
        <v/>
      </c>
      <c r="K34" s="489"/>
    </row>
    <row r="35" spans="2:11" ht="14.25" customHeight="1" x14ac:dyDescent="0.15">
      <c r="B35" s="487"/>
      <c r="C35" s="489"/>
      <c r="D35" s="490"/>
      <c r="E35" s="292"/>
      <c r="F35" s="293"/>
      <c r="G35" s="293" t="s">
        <v>51</v>
      </c>
      <c r="H35" s="293"/>
      <c r="I35" s="292"/>
      <c r="J35" s="490"/>
      <c r="K35" s="489"/>
    </row>
    <row r="36" spans="2:11" ht="18.75" x14ac:dyDescent="0.15">
      <c r="B36" s="487"/>
      <c r="C36" s="294"/>
      <c r="D36" s="295"/>
      <c r="E36" s="292"/>
      <c r="F36" s="491" t="s">
        <v>29</v>
      </c>
      <c r="G36" s="491"/>
      <c r="H36" s="491"/>
      <c r="I36" s="292"/>
      <c r="J36" s="295"/>
      <c r="K36" s="296"/>
    </row>
    <row r="37" spans="2:11" ht="18.75" x14ac:dyDescent="0.15">
      <c r="B37" s="487"/>
      <c r="C37" s="297"/>
      <c r="D37" s="295"/>
      <c r="E37" s="292"/>
      <c r="F37" s="491" t="s">
        <v>30</v>
      </c>
      <c r="G37" s="491"/>
      <c r="H37" s="491"/>
      <c r="I37" s="292"/>
      <c r="J37" s="295"/>
      <c r="K37" s="298"/>
    </row>
    <row r="38" spans="2:11" ht="18.75" x14ac:dyDescent="0.15">
      <c r="B38" s="488"/>
      <c r="C38" s="297"/>
      <c r="D38" s="295"/>
      <c r="E38" s="292"/>
      <c r="F38" s="491" t="s">
        <v>31</v>
      </c>
      <c r="G38" s="491"/>
      <c r="H38" s="491"/>
      <c r="I38" s="292"/>
      <c r="J38" s="295"/>
      <c r="K38" s="298"/>
    </row>
    <row r="39" spans="2:11" ht="18.75" x14ac:dyDescent="0.15">
      <c r="B39" s="288"/>
      <c r="C39" s="287"/>
      <c r="D39" s="288"/>
      <c r="E39" s="289"/>
      <c r="F39" s="290"/>
      <c r="G39" s="290"/>
      <c r="H39" s="290"/>
      <c r="I39" s="289"/>
      <c r="J39" s="288"/>
      <c r="K39" s="291"/>
    </row>
    <row r="40" spans="2:11" ht="14.25" customHeight="1" x14ac:dyDescent="0.15">
      <c r="B40" s="485"/>
      <c r="C40" s="482"/>
      <c r="D40" s="485"/>
      <c r="E40" s="289"/>
      <c r="F40" s="290"/>
      <c r="G40" s="290"/>
      <c r="H40" s="290"/>
      <c r="I40" s="289"/>
      <c r="J40" s="485"/>
      <c r="K40" s="482"/>
    </row>
    <row r="41" spans="2:11" ht="14.25" customHeight="1" x14ac:dyDescent="0.15">
      <c r="B41" s="485"/>
      <c r="C41" s="482"/>
      <c r="D41" s="485"/>
      <c r="E41" s="289"/>
      <c r="F41" s="290"/>
      <c r="G41" s="290"/>
      <c r="H41" s="290"/>
      <c r="I41" s="289"/>
      <c r="J41" s="485"/>
      <c r="K41" s="482"/>
    </row>
    <row r="42" spans="2:11" ht="18.75" x14ac:dyDescent="0.15">
      <c r="B42" s="288"/>
      <c r="C42" s="301"/>
      <c r="D42" s="302"/>
      <c r="E42" s="302"/>
      <c r="F42" s="483"/>
      <c r="G42" s="483"/>
      <c r="H42" s="483"/>
      <c r="I42" s="302"/>
      <c r="J42" s="302"/>
      <c r="K42" s="303"/>
    </row>
    <row r="43" spans="2:11" ht="18.75" x14ac:dyDescent="0.15">
      <c r="B43" s="288"/>
      <c r="C43" s="301"/>
      <c r="D43" s="302"/>
      <c r="E43" s="302"/>
      <c r="F43" s="483"/>
      <c r="G43" s="483"/>
      <c r="H43" s="483"/>
      <c r="I43" s="302"/>
      <c r="J43" s="302"/>
      <c r="K43" s="303"/>
    </row>
    <row r="44" spans="2:11" ht="18.75" x14ac:dyDescent="0.15">
      <c r="B44" s="288"/>
      <c r="C44" s="301"/>
      <c r="D44" s="288"/>
      <c r="E44" s="288"/>
      <c r="F44" s="483"/>
      <c r="G44" s="483"/>
      <c r="H44" s="483"/>
      <c r="I44" s="288"/>
      <c r="J44" s="288"/>
      <c r="K44" s="303"/>
    </row>
    <row r="45" spans="2:11" ht="18.75" customHeight="1" x14ac:dyDescent="0.15">
      <c r="C45" s="484"/>
      <c r="D45" s="484"/>
      <c r="E45" s="484"/>
      <c r="F45" s="484"/>
      <c r="G45" s="484"/>
      <c r="H45" s="484"/>
      <c r="I45" s="484"/>
      <c r="J45" s="484"/>
      <c r="K45" s="484"/>
    </row>
    <row r="46" spans="2:11" ht="14.25" customHeight="1" x14ac:dyDescent="0.15">
      <c r="C46" s="484"/>
      <c r="D46" s="484"/>
      <c r="E46" s="484"/>
      <c r="F46" s="484"/>
      <c r="G46" s="484"/>
      <c r="H46" s="484"/>
      <c r="I46" s="484"/>
      <c r="J46" s="484"/>
      <c r="K46" s="484"/>
    </row>
    <row r="47" spans="2:11" ht="14.25" customHeight="1" x14ac:dyDescent="0.15">
      <c r="C47" s="305"/>
      <c r="D47" s="302"/>
      <c r="E47" s="289"/>
      <c r="F47" s="290"/>
      <c r="G47" s="290"/>
      <c r="H47" s="290"/>
      <c r="I47" s="289"/>
      <c r="J47" s="302"/>
      <c r="K47" s="305"/>
    </row>
    <row r="48" spans="2:11" ht="18.75" x14ac:dyDescent="0.15">
      <c r="C48" s="301"/>
      <c r="D48" s="288"/>
      <c r="E48" s="289"/>
      <c r="F48" s="483"/>
      <c r="G48" s="483"/>
      <c r="H48" s="483"/>
      <c r="I48" s="289"/>
      <c r="J48" s="288"/>
      <c r="K48" s="303"/>
    </row>
    <row r="49" spans="3:11" ht="18.75" x14ac:dyDescent="0.15">
      <c r="C49" s="301"/>
      <c r="D49" s="288"/>
      <c r="E49" s="289"/>
      <c r="F49" s="483"/>
      <c r="G49" s="483"/>
      <c r="H49" s="483"/>
      <c r="I49" s="289"/>
      <c r="J49" s="288"/>
      <c r="K49" s="303"/>
    </row>
    <row r="50" spans="3:11" ht="18.75" x14ac:dyDescent="0.15">
      <c r="C50" s="301"/>
      <c r="D50" s="288"/>
      <c r="E50" s="289"/>
      <c r="F50" s="483"/>
      <c r="G50" s="483"/>
      <c r="H50" s="483"/>
      <c r="I50" s="289"/>
      <c r="J50" s="288"/>
      <c r="K50" s="303"/>
    </row>
    <row r="51" spans="3:11" x14ac:dyDescent="0.15">
      <c r="C51" s="306"/>
      <c r="F51" s="306"/>
      <c r="G51" s="306"/>
      <c r="H51" s="306"/>
      <c r="K51" s="306"/>
    </row>
    <row r="52" spans="3:11" x14ac:dyDescent="0.15">
      <c r="K52" s="307"/>
    </row>
  </sheetData>
  <mergeCells count="64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J16:J17"/>
    <mergeCell ref="B22:B26"/>
    <mergeCell ref="C22:C23"/>
    <mergeCell ref="D22:D23"/>
    <mergeCell ref="J22:J23"/>
    <mergeCell ref="K22:K23"/>
    <mergeCell ref="F24:H24"/>
    <mergeCell ref="F25:H25"/>
    <mergeCell ref="F26:H26"/>
    <mergeCell ref="B28:B32"/>
    <mergeCell ref="C28:C29"/>
    <mergeCell ref="D28:D29"/>
    <mergeCell ref="K28:K29"/>
    <mergeCell ref="F30:H30"/>
    <mergeCell ref="F31:H31"/>
    <mergeCell ref="F32:H32"/>
    <mergeCell ref="J28:J29"/>
    <mergeCell ref="B34:B38"/>
    <mergeCell ref="C34:C35"/>
    <mergeCell ref="D34:D35"/>
    <mergeCell ref="J34:J35"/>
    <mergeCell ref="K34:K35"/>
    <mergeCell ref="F36:H36"/>
    <mergeCell ref="F37:H37"/>
    <mergeCell ref="F38:H38"/>
    <mergeCell ref="B40:B41"/>
    <mergeCell ref="C40:C41"/>
    <mergeCell ref="D40:D41"/>
    <mergeCell ref="F49:H49"/>
    <mergeCell ref="F50:H50"/>
    <mergeCell ref="F48:H48"/>
    <mergeCell ref="K40:K41"/>
    <mergeCell ref="F42:H42"/>
    <mergeCell ref="F43:H43"/>
    <mergeCell ref="F44:H44"/>
    <mergeCell ref="C45:K46"/>
    <mergeCell ref="J40:J41"/>
  </mergeCells>
  <phoneticPr fontId="27"/>
  <dataValidations count="1">
    <dataValidation type="list" allowBlank="1" showInputMessage="1" showErrorMessage="1" sqref="B4:B8 B10:B14 B16:B20 B22:B26 B28:B32 B34:B38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6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="80" zoomScaleNormal="80" zoomScaleSheetLayoutView="80" workbookViewId="0">
      <selection activeCell="C2" sqref="C2:I2"/>
    </sheetView>
  </sheetViews>
  <sheetFormatPr defaultColWidth="9" defaultRowHeight="13.5" x14ac:dyDescent="0.15"/>
  <cols>
    <col min="1" max="1" width="2.5" style="4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50" customWidth="1"/>
    <col min="12" max="16384" width="9" style="50"/>
  </cols>
  <sheetData>
    <row r="1" spans="2:10" ht="17.25" x14ac:dyDescent="0.15">
      <c r="B1" s="364" t="s">
        <v>285</v>
      </c>
      <c r="C1" s="364"/>
      <c r="D1" s="364"/>
      <c r="E1" s="364"/>
      <c r="F1" s="364"/>
      <c r="G1" s="364"/>
      <c r="H1" s="364"/>
      <c r="I1" s="364"/>
      <c r="J1" s="4" t="s">
        <v>22</v>
      </c>
    </row>
    <row r="2" spans="2:10" ht="18.75" x14ac:dyDescent="0.15">
      <c r="B2" s="265" t="s">
        <v>365</v>
      </c>
      <c r="C2" s="365" t="s">
        <v>366</v>
      </c>
      <c r="D2" s="365"/>
      <c r="E2" s="365"/>
      <c r="F2" s="365"/>
      <c r="G2" s="365"/>
      <c r="H2" s="365"/>
      <c r="I2" s="365"/>
      <c r="J2" s="73"/>
    </row>
    <row r="3" spans="2:10" ht="18.75" x14ac:dyDescent="0.15">
      <c r="B3" s="65"/>
      <c r="C3" s="66"/>
      <c r="D3" s="67"/>
      <c r="E3" s="68"/>
      <c r="F3" s="69"/>
      <c r="G3" s="70"/>
      <c r="H3" s="70"/>
      <c r="I3" s="71"/>
      <c r="J3" s="72" t="s">
        <v>288</v>
      </c>
    </row>
    <row r="4" spans="2:10" ht="14.25" customHeight="1" x14ac:dyDescent="0.15">
      <c r="B4" s="353" t="s">
        <v>367</v>
      </c>
      <c r="C4" s="363">
        <f>IF(ISBLANK(E4),"",SUM(E4:E5))</f>
        <v>4</v>
      </c>
      <c r="D4" s="366"/>
      <c r="E4" s="257">
        <v>3</v>
      </c>
      <c r="F4" s="257" t="s">
        <v>51</v>
      </c>
      <c r="G4" s="257">
        <v>0</v>
      </c>
      <c r="H4" s="366"/>
      <c r="I4" s="363">
        <f>IF(ISBLANK(G4),"",SUM(G4:G5))</f>
        <v>2</v>
      </c>
      <c r="J4" s="353" t="s">
        <v>121</v>
      </c>
    </row>
    <row r="5" spans="2:10" ht="14.25" customHeight="1" x14ac:dyDescent="0.15">
      <c r="B5" s="353"/>
      <c r="C5" s="363"/>
      <c r="D5" s="366"/>
      <c r="E5" s="257">
        <v>1</v>
      </c>
      <c r="F5" s="257" t="s">
        <v>51</v>
      </c>
      <c r="G5" s="257">
        <v>2</v>
      </c>
      <c r="H5" s="366"/>
      <c r="I5" s="363"/>
      <c r="J5" s="353"/>
    </row>
    <row r="6" spans="2:10" ht="18.75" x14ac:dyDescent="0.15">
      <c r="B6" s="54" t="s">
        <v>368</v>
      </c>
      <c r="C6" s="52"/>
      <c r="D6" s="52"/>
      <c r="E6" s="354" t="s">
        <v>29</v>
      </c>
      <c r="F6" s="354"/>
      <c r="G6" s="354"/>
      <c r="H6" s="52"/>
      <c r="I6" s="52"/>
      <c r="J6" s="55" t="s">
        <v>369</v>
      </c>
    </row>
    <row r="7" spans="2:10" ht="18.75" x14ac:dyDescent="0.15">
      <c r="B7" s="56"/>
      <c r="C7" s="52"/>
      <c r="D7" s="52"/>
      <c r="E7" s="354" t="s">
        <v>30</v>
      </c>
      <c r="F7" s="354"/>
      <c r="G7" s="354"/>
      <c r="H7" s="52"/>
      <c r="I7" s="52"/>
      <c r="J7" s="57"/>
    </row>
    <row r="8" spans="2:10" ht="18.75" x14ac:dyDescent="0.15">
      <c r="B8" s="56"/>
      <c r="C8" s="260"/>
      <c r="D8" s="260"/>
      <c r="E8" s="354" t="s">
        <v>31</v>
      </c>
      <c r="F8" s="354"/>
      <c r="G8" s="354"/>
      <c r="H8" s="260"/>
      <c r="I8" s="260"/>
      <c r="J8" s="57"/>
    </row>
    <row r="9" spans="2:10" ht="18.75" x14ac:dyDescent="0.15">
      <c r="B9" s="79"/>
      <c r="C9" s="264"/>
      <c r="D9" s="12"/>
      <c r="E9" s="263"/>
      <c r="F9" s="263"/>
      <c r="G9" s="263"/>
      <c r="H9" s="12"/>
      <c r="I9" s="264"/>
      <c r="J9" s="262"/>
    </row>
    <row r="10" spans="2:10" ht="14.25" customHeight="1" x14ac:dyDescent="0.15">
      <c r="B10" s="358" t="s">
        <v>89</v>
      </c>
      <c r="C10" s="359">
        <f>IF(ISBLANK(E10),"",SUM(E10:E11))</f>
        <v>0</v>
      </c>
      <c r="D10" s="64"/>
      <c r="E10" s="259">
        <v>0</v>
      </c>
      <c r="F10" s="259" t="s">
        <v>51</v>
      </c>
      <c r="G10" s="259">
        <v>3</v>
      </c>
      <c r="H10" s="64"/>
      <c r="I10" s="359">
        <f>IF(ISBLANK(G10),"",SUM(G10:G11))</f>
        <v>5</v>
      </c>
      <c r="J10" s="358" t="s">
        <v>90</v>
      </c>
    </row>
    <row r="11" spans="2:10" ht="14.25" customHeight="1" x14ac:dyDescent="0.15">
      <c r="B11" s="358"/>
      <c r="C11" s="359"/>
      <c r="D11" s="64"/>
      <c r="E11" s="259">
        <v>0</v>
      </c>
      <c r="F11" s="259" t="s">
        <v>51</v>
      </c>
      <c r="G11" s="259">
        <v>2</v>
      </c>
      <c r="H11" s="64"/>
      <c r="I11" s="359"/>
      <c r="J11" s="358"/>
    </row>
    <row r="12" spans="2:10" ht="18.75" x14ac:dyDescent="0.15">
      <c r="B12" s="58"/>
      <c r="C12" s="258"/>
      <c r="D12" s="64"/>
      <c r="E12" s="351" t="s">
        <v>29</v>
      </c>
      <c r="F12" s="351"/>
      <c r="G12" s="351"/>
      <c r="H12" s="64"/>
      <c r="I12" s="258"/>
      <c r="J12" s="59" t="s">
        <v>370</v>
      </c>
    </row>
    <row r="13" spans="2:10" ht="18.75" x14ac:dyDescent="0.15">
      <c r="B13" s="60"/>
      <c r="C13" s="258"/>
      <c r="D13" s="64"/>
      <c r="E13" s="351" t="s">
        <v>30</v>
      </c>
      <c r="F13" s="351"/>
      <c r="G13" s="351"/>
      <c r="H13" s="64"/>
      <c r="I13" s="258"/>
      <c r="J13" s="61"/>
    </row>
    <row r="14" spans="2:10" ht="18.75" x14ac:dyDescent="0.15">
      <c r="B14" s="60"/>
      <c r="C14" s="258"/>
      <c r="D14" s="64"/>
      <c r="E14" s="351" t="s">
        <v>31</v>
      </c>
      <c r="F14" s="351"/>
      <c r="G14" s="351"/>
      <c r="H14" s="64"/>
      <c r="I14" s="258"/>
      <c r="J14" s="61"/>
    </row>
    <row r="15" spans="2:10" ht="18.75" x14ac:dyDescent="0.15">
      <c r="B15" s="79"/>
      <c r="C15" s="264"/>
      <c r="D15" s="12"/>
      <c r="E15" s="263"/>
      <c r="F15" s="263"/>
      <c r="G15" s="263"/>
      <c r="H15" s="12"/>
      <c r="I15" s="264"/>
      <c r="J15" s="262"/>
    </row>
    <row r="16" spans="2:10" ht="14.25" customHeight="1" x14ac:dyDescent="0.15">
      <c r="B16" s="353" t="s">
        <v>161</v>
      </c>
      <c r="C16" s="363">
        <f>IF(ISBLANK(E16),"",SUM(E16:E17))</f>
        <v>6</v>
      </c>
      <c r="D16" s="261"/>
      <c r="E16" s="257">
        <v>4</v>
      </c>
      <c r="F16" s="257" t="s">
        <v>51</v>
      </c>
      <c r="G16" s="257">
        <v>0</v>
      </c>
      <c r="H16" s="261"/>
      <c r="I16" s="363">
        <f>IF(ISBLANK(G16),"",SUM(G16:G17))</f>
        <v>2</v>
      </c>
      <c r="J16" s="353" t="s">
        <v>259</v>
      </c>
    </row>
    <row r="17" spans="2:10" ht="14.25" customHeight="1" x14ac:dyDescent="0.15">
      <c r="B17" s="353"/>
      <c r="C17" s="363"/>
      <c r="D17" s="261"/>
      <c r="E17" s="257">
        <v>2</v>
      </c>
      <c r="F17" s="257" t="s">
        <v>51</v>
      </c>
      <c r="G17" s="257">
        <v>2</v>
      </c>
      <c r="H17" s="261"/>
      <c r="I17" s="363"/>
      <c r="J17" s="353"/>
    </row>
    <row r="18" spans="2:10" ht="18.75" x14ac:dyDescent="0.15">
      <c r="B18" s="54" t="s">
        <v>371</v>
      </c>
      <c r="C18" s="52"/>
      <c r="D18" s="52"/>
      <c r="E18" s="354" t="s">
        <v>29</v>
      </c>
      <c r="F18" s="354"/>
      <c r="G18" s="354"/>
      <c r="H18" s="52"/>
      <c r="I18" s="52"/>
      <c r="J18" s="55" t="s">
        <v>372</v>
      </c>
    </row>
    <row r="19" spans="2:10" ht="18.75" x14ac:dyDescent="0.15">
      <c r="B19" s="56"/>
      <c r="C19" s="52"/>
      <c r="D19" s="52"/>
      <c r="E19" s="354" t="s">
        <v>30</v>
      </c>
      <c r="F19" s="354"/>
      <c r="G19" s="354"/>
      <c r="H19" s="52"/>
      <c r="I19" s="52"/>
      <c r="J19" s="57"/>
    </row>
    <row r="20" spans="2:10" ht="18.75" x14ac:dyDescent="0.15">
      <c r="B20" s="56"/>
      <c r="C20" s="260"/>
      <c r="D20" s="260"/>
      <c r="E20" s="354" t="s">
        <v>31</v>
      </c>
      <c r="F20" s="354"/>
      <c r="G20" s="354"/>
      <c r="H20" s="260"/>
      <c r="I20" s="260"/>
      <c r="J20" s="57"/>
    </row>
    <row r="21" spans="2:10" ht="18.75" x14ac:dyDescent="0.15">
      <c r="B21" s="79"/>
      <c r="C21" s="264"/>
      <c r="D21" s="12"/>
      <c r="E21" s="263"/>
      <c r="F21" s="263"/>
      <c r="G21" s="263"/>
      <c r="H21" s="12"/>
      <c r="I21" s="264"/>
      <c r="J21" s="262"/>
    </row>
    <row r="22" spans="2:10" ht="14.25" customHeight="1" x14ac:dyDescent="0.15">
      <c r="B22" s="358" t="s">
        <v>92</v>
      </c>
      <c r="C22" s="359">
        <f>IF(ISBLANK(E22),"",SUM(E22:E23))</f>
        <v>4</v>
      </c>
      <c r="D22" s="64"/>
      <c r="E22" s="259">
        <v>2</v>
      </c>
      <c r="F22" s="259" t="s">
        <v>51</v>
      </c>
      <c r="G22" s="259">
        <v>0</v>
      </c>
      <c r="H22" s="64"/>
      <c r="I22" s="359">
        <f>IF(ISBLANK(G22),"",SUM(G22:G23))</f>
        <v>0</v>
      </c>
      <c r="J22" s="358" t="s">
        <v>87</v>
      </c>
    </row>
    <row r="23" spans="2:10" ht="14.25" customHeight="1" x14ac:dyDescent="0.15">
      <c r="B23" s="358"/>
      <c r="C23" s="359"/>
      <c r="D23" s="64"/>
      <c r="E23" s="259">
        <v>2</v>
      </c>
      <c r="F23" s="259" t="s">
        <v>51</v>
      </c>
      <c r="G23" s="259">
        <v>0</v>
      </c>
      <c r="H23" s="64"/>
      <c r="I23" s="359"/>
      <c r="J23" s="358"/>
    </row>
    <row r="24" spans="2:10" ht="18.75" x14ac:dyDescent="0.15">
      <c r="B24" s="58" t="s">
        <v>373</v>
      </c>
      <c r="C24" s="258"/>
      <c r="D24" s="64"/>
      <c r="E24" s="351" t="s">
        <v>29</v>
      </c>
      <c r="F24" s="351"/>
      <c r="G24" s="351"/>
      <c r="H24" s="64"/>
      <c r="I24" s="258"/>
      <c r="J24" s="59"/>
    </row>
    <row r="25" spans="2:10" ht="18.75" x14ac:dyDescent="0.15">
      <c r="B25" s="60" t="s">
        <v>75</v>
      </c>
      <c r="C25" s="258"/>
      <c r="D25" s="64"/>
      <c r="E25" s="351" t="s">
        <v>30</v>
      </c>
      <c r="F25" s="351"/>
      <c r="G25" s="351"/>
      <c r="H25" s="64"/>
      <c r="I25" s="258"/>
      <c r="J25" s="61"/>
    </row>
    <row r="26" spans="2:10" ht="18.75" x14ac:dyDescent="0.15">
      <c r="B26" s="60"/>
      <c r="C26" s="258"/>
      <c r="D26" s="64"/>
      <c r="E26" s="351" t="s">
        <v>31</v>
      </c>
      <c r="F26" s="351"/>
      <c r="G26" s="351"/>
      <c r="H26" s="64"/>
      <c r="I26" s="258"/>
      <c r="J26" s="61"/>
    </row>
    <row r="27" spans="2:10" ht="18.75" x14ac:dyDescent="0.15">
      <c r="B27" s="79"/>
      <c r="C27" s="264"/>
      <c r="D27" s="12"/>
      <c r="E27" s="263"/>
      <c r="F27" s="263"/>
      <c r="G27" s="263"/>
      <c r="H27" s="12"/>
      <c r="I27" s="264"/>
      <c r="J27" s="262"/>
    </row>
    <row r="28" spans="2:10" ht="14.25" customHeight="1" x14ac:dyDescent="0.15">
      <c r="B28" s="353" t="s">
        <v>126</v>
      </c>
      <c r="C28" s="363">
        <f>IF(ISBLANK(E28),"",SUM(E28:E29))</f>
        <v>24</v>
      </c>
      <c r="D28" s="261"/>
      <c r="E28" s="257">
        <v>10</v>
      </c>
      <c r="F28" s="257" t="s">
        <v>51</v>
      </c>
      <c r="G28" s="257">
        <v>1</v>
      </c>
      <c r="H28" s="261"/>
      <c r="I28" s="363">
        <f>IF(ISBLANK(G28),"",SUM(G28:G29))</f>
        <v>1</v>
      </c>
      <c r="J28" s="353" t="s">
        <v>259</v>
      </c>
    </row>
    <row r="29" spans="2:10" ht="14.25" customHeight="1" x14ac:dyDescent="0.15">
      <c r="B29" s="353"/>
      <c r="C29" s="363"/>
      <c r="D29" s="261"/>
      <c r="E29" s="257">
        <v>14</v>
      </c>
      <c r="F29" s="257" t="s">
        <v>51</v>
      </c>
      <c r="G29" s="257">
        <v>0</v>
      </c>
      <c r="H29" s="261"/>
      <c r="I29" s="363"/>
      <c r="J29" s="353"/>
    </row>
    <row r="30" spans="2:10" ht="18.75" x14ac:dyDescent="0.15">
      <c r="B30" s="54" t="s">
        <v>374</v>
      </c>
      <c r="C30" s="52"/>
      <c r="D30" s="52"/>
      <c r="E30" s="354" t="s">
        <v>29</v>
      </c>
      <c r="F30" s="354"/>
      <c r="G30" s="354"/>
      <c r="H30" s="52"/>
      <c r="I30" s="52"/>
      <c r="J30" s="55" t="s">
        <v>131</v>
      </c>
    </row>
    <row r="31" spans="2:10" ht="18.75" x14ac:dyDescent="0.15">
      <c r="B31" s="56"/>
      <c r="C31" s="52"/>
      <c r="D31" s="52"/>
      <c r="E31" s="354" t="s">
        <v>30</v>
      </c>
      <c r="F31" s="354"/>
      <c r="G31" s="354"/>
      <c r="H31" s="52"/>
      <c r="I31" s="52"/>
      <c r="J31" s="57"/>
    </row>
    <row r="32" spans="2:10" ht="18.75" x14ac:dyDescent="0.15">
      <c r="B32" s="56"/>
      <c r="C32" s="260"/>
      <c r="D32" s="260"/>
      <c r="E32" s="354" t="s">
        <v>31</v>
      </c>
      <c r="F32" s="354"/>
      <c r="G32" s="354"/>
      <c r="H32" s="260"/>
      <c r="I32" s="260"/>
      <c r="J32" s="57"/>
    </row>
    <row r="33" spans="2:10" ht="18.75" x14ac:dyDescent="0.15">
      <c r="B33" s="79"/>
      <c r="C33" s="264"/>
      <c r="D33" s="12"/>
      <c r="E33" s="263"/>
      <c r="F33" s="263"/>
      <c r="G33" s="263"/>
      <c r="H33" s="12"/>
      <c r="I33" s="264"/>
      <c r="J33" s="262"/>
    </row>
    <row r="34" spans="2:10" ht="14.25" customHeight="1" x14ac:dyDescent="0.15">
      <c r="B34" s="358"/>
      <c r="C34" s="359" t="str">
        <f>IF(ISBLANK(E34),"",SUM(E34:E35))</f>
        <v/>
      </c>
      <c r="D34" s="64"/>
      <c r="E34" s="259"/>
      <c r="F34" s="259" t="s">
        <v>51</v>
      </c>
      <c r="G34" s="259"/>
      <c r="H34" s="64"/>
      <c r="I34" s="359" t="str">
        <f>IF(ISBLANK(G34),"",SUM(G34:G35))</f>
        <v/>
      </c>
      <c r="J34" s="358"/>
    </row>
    <row r="35" spans="2:10" ht="14.25" customHeight="1" x14ac:dyDescent="0.15">
      <c r="B35" s="358"/>
      <c r="C35" s="359"/>
      <c r="D35" s="64"/>
      <c r="E35" s="259"/>
      <c r="F35" s="259" t="s">
        <v>51</v>
      </c>
      <c r="G35" s="259"/>
      <c r="H35" s="64"/>
      <c r="I35" s="359"/>
      <c r="J35" s="358"/>
    </row>
    <row r="36" spans="2:10" ht="18.75" x14ac:dyDescent="0.15">
      <c r="B36" s="58"/>
      <c r="C36" s="258"/>
      <c r="D36" s="64"/>
      <c r="E36" s="351" t="s">
        <v>29</v>
      </c>
      <c r="F36" s="351"/>
      <c r="G36" s="351"/>
      <c r="H36" s="64"/>
      <c r="I36" s="258"/>
      <c r="J36" s="59"/>
    </row>
    <row r="37" spans="2:10" ht="18.75" x14ac:dyDescent="0.15">
      <c r="B37" s="60"/>
      <c r="C37" s="258"/>
      <c r="D37" s="64"/>
      <c r="E37" s="351" t="s">
        <v>30</v>
      </c>
      <c r="F37" s="351"/>
      <c r="G37" s="351"/>
      <c r="H37" s="64"/>
      <c r="I37" s="258"/>
      <c r="J37" s="61"/>
    </row>
    <row r="38" spans="2:10" ht="18.75" x14ac:dyDescent="0.15">
      <c r="B38" s="60"/>
      <c r="C38" s="258"/>
      <c r="D38" s="64"/>
      <c r="E38" s="351" t="s">
        <v>31</v>
      </c>
      <c r="F38" s="351"/>
      <c r="G38" s="351"/>
      <c r="H38" s="64"/>
      <c r="I38" s="258"/>
      <c r="J38" s="61"/>
    </row>
    <row r="39" spans="2:10" ht="18.75" x14ac:dyDescent="0.15">
      <c r="B39" s="79"/>
      <c r="C39" s="264"/>
      <c r="D39" s="12"/>
      <c r="E39" s="263"/>
      <c r="F39" s="263"/>
      <c r="G39" s="263"/>
      <c r="H39" s="12"/>
      <c r="I39" s="264"/>
      <c r="J39" s="262"/>
    </row>
    <row r="40" spans="2:10" ht="14.25" customHeight="1" x14ac:dyDescent="0.15">
      <c r="B40" s="353"/>
      <c r="C40" s="363" t="str">
        <f>IF(ISBLANK(E40),"",SUM(E40:E41))</f>
        <v/>
      </c>
      <c r="D40" s="261"/>
      <c r="E40" s="257"/>
      <c r="F40" s="257" t="s">
        <v>51</v>
      </c>
      <c r="G40" s="257"/>
      <c r="H40" s="261"/>
      <c r="I40" s="363" t="str">
        <f>IF(ISBLANK(G40),"",SUM(G40:G41))</f>
        <v/>
      </c>
      <c r="J40" s="353"/>
    </row>
    <row r="41" spans="2:10" ht="14.25" customHeight="1" x14ac:dyDescent="0.15">
      <c r="B41" s="353"/>
      <c r="C41" s="363"/>
      <c r="D41" s="261"/>
      <c r="E41" s="257"/>
      <c r="F41" s="257" t="s">
        <v>51</v>
      </c>
      <c r="G41" s="257"/>
      <c r="H41" s="261"/>
      <c r="I41" s="363"/>
      <c r="J41" s="353"/>
    </row>
    <row r="42" spans="2:10" ht="18.75" x14ac:dyDescent="0.15">
      <c r="B42" s="54"/>
      <c r="C42" s="52"/>
      <c r="D42" s="52"/>
      <c r="E42" s="354" t="s">
        <v>29</v>
      </c>
      <c r="F42" s="354"/>
      <c r="G42" s="354"/>
      <c r="H42" s="52"/>
      <c r="I42" s="52"/>
      <c r="J42" s="55"/>
    </row>
    <row r="43" spans="2:10" ht="18.75" x14ac:dyDescent="0.15">
      <c r="B43" s="56"/>
      <c r="C43" s="52"/>
      <c r="D43" s="52"/>
      <c r="E43" s="354" t="s">
        <v>30</v>
      </c>
      <c r="F43" s="354"/>
      <c r="G43" s="354"/>
      <c r="H43" s="52"/>
      <c r="I43" s="52"/>
      <c r="J43" s="57"/>
    </row>
    <row r="44" spans="2:10" ht="18.75" x14ac:dyDescent="0.15">
      <c r="B44" s="56"/>
      <c r="C44" s="260"/>
      <c r="D44" s="260"/>
      <c r="E44" s="354" t="s">
        <v>31</v>
      </c>
      <c r="F44" s="354"/>
      <c r="G44" s="354"/>
      <c r="H44" s="260"/>
      <c r="I44" s="260"/>
      <c r="J44" s="57"/>
    </row>
    <row r="45" spans="2:10" ht="14.25" customHeight="1" x14ac:dyDescent="0.15">
      <c r="B45" s="140"/>
      <c r="C45" s="139"/>
      <c r="D45" s="12"/>
      <c r="E45" s="263"/>
      <c r="F45" s="263"/>
      <c r="G45" s="263"/>
      <c r="H45" s="12"/>
      <c r="I45" s="139"/>
      <c r="J45" s="140"/>
    </row>
    <row r="46" spans="2:10" ht="18.75" x14ac:dyDescent="0.15">
      <c r="B46" s="74"/>
      <c r="C46" s="264"/>
      <c r="D46" s="12"/>
      <c r="E46" s="348"/>
      <c r="F46" s="348"/>
      <c r="G46" s="348"/>
      <c r="H46" s="12"/>
      <c r="I46" s="264"/>
      <c r="J46" s="75"/>
    </row>
    <row r="47" spans="2:10" ht="18.75" x14ac:dyDescent="0.15">
      <c r="B47" s="74"/>
      <c r="C47" s="264"/>
      <c r="D47" s="12"/>
      <c r="E47" s="348"/>
      <c r="F47" s="348"/>
      <c r="G47" s="348"/>
      <c r="H47" s="12"/>
      <c r="I47" s="264"/>
      <c r="J47" s="75"/>
    </row>
    <row r="48" spans="2:10" ht="18.75" x14ac:dyDescent="0.15">
      <c r="B48" s="74"/>
      <c r="C48" s="264"/>
      <c r="D48" s="12"/>
      <c r="E48" s="348"/>
      <c r="F48" s="348"/>
      <c r="G48" s="348"/>
      <c r="H48" s="12"/>
      <c r="I48" s="264"/>
      <c r="J48" s="75"/>
    </row>
    <row r="49" spans="2:10" x14ac:dyDescent="0.15">
      <c r="B49" s="76"/>
      <c r="C49" s="77"/>
      <c r="D49" s="77"/>
      <c r="E49" s="76"/>
      <c r="F49" s="76"/>
      <c r="G49" s="76"/>
      <c r="H49" s="77"/>
      <c r="I49" s="77"/>
      <c r="J49" s="76"/>
    </row>
    <row r="50" spans="2:10" x14ac:dyDescent="0.15">
      <c r="J50" s="78"/>
    </row>
  </sheetData>
  <mergeCells count="56">
    <mergeCell ref="E48:G48"/>
    <mergeCell ref="J40:J41"/>
    <mergeCell ref="E42:G42"/>
    <mergeCell ref="E43:G43"/>
    <mergeCell ref="E44:G44"/>
    <mergeCell ref="E46:G46"/>
    <mergeCell ref="E47:G47"/>
    <mergeCell ref="I40:I41"/>
    <mergeCell ref="E36:G36"/>
    <mergeCell ref="E37:G37"/>
    <mergeCell ref="E38:G38"/>
    <mergeCell ref="B40:B41"/>
    <mergeCell ref="C40:C41"/>
    <mergeCell ref="J28:J29"/>
    <mergeCell ref="E30:G30"/>
    <mergeCell ref="E31:G31"/>
    <mergeCell ref="E32:G32"/>
    <mergeCell ref="B34:B35"/>
    <mergeCell ref="C34:C35"/>
    <mergeCell ref="I34:I35"/>
    <mergeCell ref="J34:J35"/>
    <mergeCell ref="I28:I29"/>
    <mergeCell ref="E24:G24"/>
    <mergeCell ref="E25:G25"/>
    <mergeCell ref="E26:G26"/>
    <mergeCell ref="B28:B29"/>
    <mergeCell ref="C28:C29"/>
    <mergeCell ref="J16:J17"/>
    <mergeCell ref="E18:G18"/>
    <mergeCell ref="E19:G19"/>
    <mergeCell ref="E20:G20"/>
    <mergeCell ref="B22:B23"/>
    <mergeCell ref="C22:C23"/>
    <mergeCell ref="I22:I23"/>
    <mergeCell ref="J22:J23"/>
    <mergeCell ref="I16:I17"/>
    <mergeCell ref="E12:G12"/>
    <mergeCell ref="E13:G13"/>
    <mergeCell ref="E14:G14"/>
    <mergeCell ref="B16:B17"/>
    <mergeCell ref="C16:C17"/>
    <mergeCell ref="J4:J5"/>
    <mergeCell ref="E6:G6"/>
    <mergeCell ref="E7:G7"/>
    <mergeCell ref="E8:G8"/>
    <mergeCell ref="B10:B11"/>
    <mergeCell ref="C10:C11"/>
    <mergeCell ref="I10:I11"/>
    <mergeCell ref="J10:J11"/>
    <mergeCell ref="B1:I1"/>
    <mergeCell ref="C2:I2"/>
    <mergeCell ref="B4:B5"/>
    <mergeCell ref="C4:C5"/>
    <mergeCell ref="D4:D5"/>
    <mergeCell ref="H4:H5"/>
    <mergeCell ref="I4:I5"/>
  </mergeCells>
  <phoneticPr fontId="27"/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80" zoomScaleNormal="80" zoomScaleSheetLayoutView="80" workbookViewId="0">
      <selection activeCell="N12" sqref="N12"/>
    </sheetView>
  </sheetViews>
  <sheetFormatPr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50" customWidth="1"/>
    <col min="13" max="13" width="9" style="50" hidden="1" customWidth="1"/>
    <col min="14" max="16384" width="9" style="50"/>
  </cols>
  <sheetData>
    <row r="1" spans="2:13" ht="17.25" x14ac:dyDescent="0.15">
      <c r="B1" s="364" t="s">
        <v>325</v>
      </c>
      <c r="C1" s="364"/>
      <c r="D1" s="364"/>
      <c r="E1" s="364"/>
      <c r="F1" s="364"/>
      <c r="G1" s="364"/>
      <c r="H1" s="364"/>
      <c r="I1" s="364"/>
      <c r="J1" s="364"/>
      <c r="K1" s="4" t="s">
        <v>22</v>
      </c>
    </row>
    <row r="2" spans="2:13" ht="18.75" x14ac:dyDescent="0.15">
      <c r="B2" s="49"/>
      <c r="C2" s="254" t="s">
        <v>358</v>
      </c>
      <c r="D2" s="365" t="s">
        <v>359</v>
      </c>
      <c r="E2" s="365"/>
      <c r="F2" s="365"/>
      <c r="G2" s="365"/>
      <c r="H2" s="365"/>
      <c r="I2" s="365"/>
      <c r="J2" s="365"/>
      <c r="K2" s="73"/>
    </row>
    <row r="3" spans="2:13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117</v>
      </c>
    </row>
    <row r="4" spans="2:13" ht="14.25" customHeight="1" x14ac:dyDescent="0.15">
      <c r="B4" s="360" t="s">
        <v>80</v>
      </c>
      <c r="C4" s="353" t="s">
        <v>89</v>
      </c>
      <c r="D4" s="363">
        <f>IF(ISBLANK(F4),"",SUM(F4:F5))</f>
        <v>0</v>
      </c>
      <c r="E4" s="366"/>
      <c r="F4" s="251">
        <v>0</v>
      </c>
      <c r="G4" s="251" t="s">
        <v>51</v>
      </c>
      <c r="H4" s="251">
        <v>5</v>
      </c>
      <c r="I4" s="366"/>
      <c r="J4" s="363">
        <f>IF(ISBLANK(H4),"",SUM(H4:H5))</f>
        <v>11</v>
      </c>
      <c r="K4" s="353" t="s">
        <v>170</v>
      </c>
      <c r="M4" s="138" t="s">
        <v>103</v>
      </c>
    </row>
    <row r="5" spans="2:13" ht="14.25" customHeight="1" x14ac:dyDescent="0.15">
      <c r="B5" s="361"/>
      <c r="C5" s="353"/>
      <c r="D5" s="363"/>
      <c r="E5" s="366"/>
      <c r="F5" s="251">
        <v>0</v>
      </c>
      <c r="G5" s="251" t="s">
        <v>51</v>
      </c>
      <c r="H5" s="251">
        <v>6</v>
      </c>
      <c r="I5" s="366"/>
      <c r="J5" s="363"/>
      <c r="K5" s="353"/>
      <c r="M5" s="138" t="s">
        <v>328</v>
      </c>
    </row>
    <row r="6" spans="2:13" ht="18.75" x14ac:dyDescent="0.15">
      <c r="B6" s="361"/>
      <c r="C6" s="54"/>
      <c r="D6" s="52"/>
      <c r="E6" s="52"/>
      <c r="F6" s="354" t="s">
        <v>29</v>
      </c>
      <c r="G6" s="354"/>
      <c r="H6" s="354"/>
      <c r="I6" s="52"/>
      <c r="J6" s="52"/>
      <c r="K6" s="55" t="s">
        <v>360</v>
      </c>
      <c r="M6" s="138"/>
    </row>
    <row r="7" spans="2:13" ht="18.75" x14ac:dyDescent="0.15">
      <c r="B7" s="361"/>
      <c r="C7" s="56"/>
      <c r="D7" s="52"/>
      <c r="E7" s="52"/>
      <c r="F7" s="354" t="s">
        <v>30</v>
      </c>
      <c r="G7" s="354"/>
      <c r="H7" s="354"/>
      <c r="I7" s="52"/>
      <c r="J7" s="52"/>
      <c r="K7" s="57"/>
    </row>
    <row r="8" spans="2:13" ht="18.75" x14ac:dyDescent="0.15">
      <c r="B8" s="362"/>
      <c r="C8" s="56"/>
      <c r="D8" s="253"/>
      <c r="E8" s="253"/>
      <c r="F8" s="354" t="s">
        <v>31</v>
      </c>
      <c r="G8" s="354"/>
      <c r="H8" s="354"/>
      <c r="I8" s="253"/>
      <c r="J8" s="253"/>
      <c r="K8" s="57"/>
    </row>
    <row r="9" spans="2:13" ht="18.75" x14ac:dyDescent="0.15">
      <c r="B9" s="256"/>
      <c r="C9" s="79"/>
      <c r="D9" s="250"/>
      <c r="E9" s="12"/>
      <c r="F9" s="247"/>
      <c r="G9" s="247"/>
      <c r="H9" s="247"/>
      <c r="I9" s="12"/>
      <c r="J9" s="250"/>
      <c r="K9" s="248"/>
    </row>
    <row r="10" spans="2:13" ht="14.25" customHeight="1" x14ac:dyDescent="0.15">
      <c r="B10" s="355" t="s">
        <v>80</v>
      </c>
      <c r="C10" s="358" t="s">
        <v>81</v>
      </c>
      <c r="D10" s="359">
        <f>IF(ISBLANK(F10),"",SUM(F10:F11))</f>
        <v>1</v>
      </c>
      <c r="E10" s="64"/>
      <c r="F10" s="249">
        <v>0</v>
      </c>
      <c r="G10" s="249" t="s">
        <v>51</v>
      </c>
      <c r="H10" s="249">
        <v>3</v>
      </c>
      <c r="I10" s="64"/>
      <c r="J10" s="359">
        <f>IF(ISBLANK(H10),"",SUM(H10:H11))</f>
        <v>5</v>
      </c>
      <c r="K10" s="358" t="s">
        <v>90</v>
      </c>
    </row>
    <row r="11" spans="2:13" ht="14.25" customHeight="1" x14ac:dyDescent="0.15">
      <c r="B11" s="356"/>
      <c r="C11" s="358"/>
      <c r="D11" s="359"/>
      <c r="E11" s="64"/>
      <c r="F11" s="249">
        <v>1</v>
      </c>
      <c r="G11" s="249" t="s">
        <v>51</v>
      </c>
      <c r="H11" s="249">
        <v>2</v>
      </c>
      <c r="I11" s="64"/>
      <c r="J11" s="359"/>
      <c r="K11" s="358"/>
    </row>
    <row r="12" spans="2:13" ht="18.75" x14ac:dyDescent="0.15">
      <c r="B12" s="356"/>
      <c r="C12" s="58" t="s">
        <v>91</v>
      </c>
      <c r="D12" s="252"/>
      <c r="E12" s="64"/>
      <c r="F12" s="351" t="s">
        <v>29</v>
      </c>
      <c r="G12" s="351"/>
      <c r="H12" s="351"/>
      <c r="I12" s="64"/>
      <c r="J12" s="252"/>
      <c r="K12" s="59" t="s">
        <v>361</v>
      </c>
    </row>
    <row r="13" spans="2:13" ht="18.75" x14ac:dyDescent="0.15">
      <c r="B13" s="356"/>
      <c r="C13" s="60"/>
      <c r="D13" s="252"/>
      <c r="E13" s="64"/>
      <c r="F13" s="351" t="s">
        <v>30</v>
      </c>
      <c r="G13" s="351"/>
      <c r="H13" s="351"/>
      <c r="I13" s="64"/>
      <c r="J13" s="252"/>
      <c r="K13" s="61"/>
    </row>
    <row r="14" spans="2:13" ht="18.75" x14ac:dyDescent="0.15">
      <c r="B14" s="357"/>
      <c r="C14" s="60"/>
      <c r="D14" s="252"/>
      <c r="E14" s="64"/>
      <c r="F14" s="351" t="s">
        <v>31</v>
      </c>
      <c r="G14" s="351"/>
      <c r="H14" s="351"/>
      <c r="I14" s="64"/>
      <c r="J14" s="252"/>
      <c r="K14" s="61"/>
    </row>
    <row r="15" spans="2:13" ht="18.75" x14ac:dyDescent="0.15">
      <c r="B15" s="256"/>
      <c r="C15" s="79"/>
      <c r="D15" s="250"/>
      <c r="E15" s="12"/>
      <c r="F15" s="247"/>
      <c r="G15" s="247"/>
      <c r="H15" s="247"/>
      <c r="I15" s="12"/>
      <c r="J15" s="250"/>
      <c r="K15" s="248"/>
    </row>
    <row r="16" spans="2:13" ht="14.25" customHeight="1" x14ac:dyDescent="0.15">
      <c r="B16" s="360" t="s">
        <v>80</v>
      </c>
      <c r="C16" s="353" t="s">
        <v>121</v>
      </c>
      <c r="D16" s="363">
        <f>IF(ISBLANK(F16),"",SUM(F16:F17))</f>
        <v>6</v>
      </c>
      <c r="E16" s="255"/>
      <c r="F16" s="251">
        <v>3</v>
      </c>
      <c r="G16" s="251" t="s">
        <v>51</v>
      </c>
      <c r="H16" s="251">
        <v>0</v>
      </c>
      <c r="I16" s="255"/>
      <c r="J16" s="363">
        <f>IF(ISBLANK(H16),"",SUM(H16:H17))</f>
        <v>0</v>
      </c>
      <c r="K16" s="353" t="s">
        <v>122</v>
      </c>
    </row>
    <row r="17" spans="2:11" ht="14.25" customHeight="1" x14ac:dyDescent="0.15">
      <c r="B17" s="361"/>
      <c r="C17" s="353"/>
      <c r="D17" s="363"/>
      <c r="E17" s="255"/>
      <c r="F17" s="251">
        <v>3</v>
      </c>
      <c r="G17" s="251" t="s">
        <v>51</v>
      </c>
      <c r="H17" s="251">
        <v>0</v>
      </c>
      <c r="I17" s="255"/>
      <c r="J17" s="363"/>
      <c r="K17" s="353"/>
    </row>
    <row r="18" spans="2:11" ht="18.75" x14ac:dyDescent="0.15">
      <c r="B18" s="361"/>
      <c r="C18" s="54" t="s">
        <v>362</v>
      </c>
      <c r="D18" s="52"/>
      <c r="E18" s="52"/>
      <c r="F18" s="354" t="s">
        <v>29</v>
      </c>
      <c r="G18" s="354"/>
      <c r="H18" s="354"/>
      <c r="I18" s="52"/>
      <c r="J18" s="52"/>
      <c r="K18" s="55"/>
    </row>
    <row r="19" spans="2:11" ht="18.75" x14ac:dyDescent="0.15">
      <c r="B19" s="361"/>
      <c r="C19" s="56"/>
      <c r="D19" s="52"/>
      <c r="E19" s="52"/>
      <c r="F19" s="354" t="s">
        <v>30</v>
      </c>
      <c r="G19" s="354"/>
      <c r="H19" s="354"/>
      <c r="I19" s="52"/>
      <c r="J19" s="52"/>
      <c r="K19" s="57"/>
    </row>
    <row r="20" spans="2:11" ht="18.75" x14ac:dyDescent="0.15">
      <c r="B20" s="362"/>
      <c r="C20" s="56"/>
      <c r="D20" s="253"/>
      <c r="E20" s="253"/>
      <c r="F20" s="354" t="s">
        <v>31</v>
      </c>
      <c r="G20" s="354"/>
      <c r="H20" s="354"/>
      <c r="I20" s="253"/>
      <c r="J20" s="253"/>
      <c r="K20" s="57"/>
    </row>
    <row r="21" spans="2:11" ht="18.75" x14ac:dyDescent="0.15">
      <c r="B21" s="256"/>
      <c r="C21" s="79"/>
      <c r="D21" s="250"/>
      <c r="E21" s="12"/>
      <c r="F21" s="247"/>
      <c r="G21" s="247"/>
      <c r="H21" s="247"/>
      <c r="I21" s="12"/>
      <c r="J21" s="250"/>
      <c r="K21" s="248"/>
    </row>
    <row r="22" spans="2:11" ht="14.25" customHeight="1" x14ac:dyDescent="0.15">
      <c r="B22" s="355" t="s">
        <v>80</v>
      </c>
      <c r="C22" s="358"/>
      <c r="D22" s="359" t="str">
        <f>IF(ISBLANK(F22),"",SUM(F22:F23))</f>
        <v/>
      </c>
      <c r="E22" s="64"/>
      <c r="F22" s="249"/>
      <c r="G22" s="249" t="s">
        <v>51</v>
      </c>
      <c r="H22" s="249"/>
      <c r="I22" s="64"/>
      <c r="J22" s="359" t="str">
        <f>IF(ISBLANK(H22),"",SUM(H22:H23))</f>
        <v/>
      </c>
      <c r="K22" s="358"/>
    </row>
    <row r="23" spans="2:11" ht="14.25" customHeight="1" x14ac:dyDescent="0.15">
      <c r="B23" s="356"/>
      <c r="C23" s="358"/>
      <c r="D23" s="359"/>
      <c r="E23" s="64"/>
      <c r="F23" s="249"/>
      <c r="G23" s="249" t="s">
        <v>51</v>
      </c>
      <c r="H23" s="249"/>
      <c r="I23" s="64"/>
      <c r="J23" s="359"/>
      <c r="K23" s="358"/>
    </row>
    <row r="24" spans="2:11" ht="18.75" x14ac:dyDescent="0.15">
      <c r="B24" s="356"/>
      <c r="C24" s="58"/>
      <c r="D24" s="252"/>
      <c r="E24" s="64"/>
      <c r="F24" s="351" t="s">
        <v>29</v>
      </c>
      <c r="G24" s="351"/>
      <c r="H24" s="351"/>
      <c r="I24" s="64"/>
      <c r="J24" s="252"/>
      <c r="K24" s="59"/>
    </row>
    <row r="25" spans="2:11" ht="18.75" x14ac:dyDescent="0.15">
      <c r="B25" s="356"/>
      <c r="C25" s="60"/>
      <c r="D25" s="252"/>
      <c r="E25" s="64"/>
      <c r="F25" s="351" t="s">
        <v>30</v>
      </c>
      <c r="G25" s="351"/>
      <c r="H25" s="351"/>
      <c r="I25" s="64"/>
      <c r="J25" s="252"/>
      <c r="K25" s="61"/>
    </row>
    <row r="26" spans="2:11" ht="18.75" x14ac:dyDescent="0.15">
      <c r="B26" s="357"/>
      <c r="C26" s="60"/>
      <c r="D26" s="252"/>
      <c r="E26" s="64"/>
      <c r="F26" s="351" t="s">
        <v>31</v>
      </c>
      <c r="G26" s="351"/>
      <c r="H26" s="351"/>
      <c r="I26" s="64"/>
      <c r="J26" s="252"/>
      <c r="K26" s="61"/>
    </row>
    <row r="27" spans="2:11" ht="18.75" x14ac:dyDescent="0.15">
      <c r="B27" s="256"/>
      <c r="C27" s="79"/>
      <c r="D27" s="250"/>
      <c r="E27" s="12"/>
      <c r="F27" s="247"/>
      <c r="G27" s="247"/>
      <c r="H27" s="247"/>
      <c r="I27" s="12"/>
      <c r="J27" s="250"/>
      <c r="K27" s="248"/>
    </row>
    <row r="28" spans="2:11" ht="14.25" customHeight="1" x14ac:dyDescent="0.15">
      <c r="B28" s="360" t="s">
        <v>328</v>
      </c>
      <c r="C28" s="353"/>
      <c r="D28" s="363" t="str">
        <f>IF(ISBLANK(F28),"",SUM(F28:F29))</f>
        <v/>
      </c>
      <c r="E28" s="255"/>
      <c r="F28" s="251"/>
      <c r="G28" s="251" t="s">
        <v>51</v>
      </c>
      <c r="H28" s="251"/>
      <c r="I28" s="255"/>
      <c r="J28" s="363" t="str">
        <f>IF(ISBLANK(H28),"",SUM(H28:H29))</f>
        <v/>
      </c>
      <c r="K28" s="353"/>
    </row>
    <row r="29" spans="2:11" ht="14.25" customHeight="1" x14ac:dyDescent="0.15">
      <c r="B29" s="361"/>
      <c r="C29" s="353"/>
      <c r="D29" s="363"/>
      <c r="E29" s="255"/>
      <c r="F29" s="251"/>
      <c r="G29" s="251" t="s">
        <v>51</v>
      </c>
      <c r="H29" s="251"/>
      <c r="I29" s="255"/>
      <c r="J29" s="363"/>
      <c r="K29" s="353"/>
    </row>
    <row r="30" spans="2:11" ht="18.75" x14ac:dyDescent="0.15">
      <c r="B30" s="361"/>
      <c r="C30" s="54"/>
      <c r="D30" s="52"/>
      <c r="E30" s="52"/>
      <c r="F30" s="354" t="s">
        <v>29</v>
      </c>
      <c r="G30" s="354"/>
      <c r="H30" s="354"/>
      <c r="I30" s="52"/>
      <c r="J30" s="52"/>
      <c r="K30" s="55"/>
    </row>
    <row r="31" spans="2:11" ht="18.75" x14ac:dyDescent="0.15">
      <c r="B31" s="361"/>
      <c r="C31" s="56"/>
      <c r="D31" s="52"/>
      <c r="E31" s="52"/>
      <c r="F31" s="354" t="s">
        <v>30</v>
      </c>
      <c r="G31" s="354"/>
      <c r="H31" s="354"/>
      <c r="I31" s="52"/>
      <c r="J31" s="52"/>
      <c r="K31" s="57"/>
    </row>
    <row r="32" spans="2:11" ht="18.75" x14ac:dyDescent="0.15">
      <c r="B32" s="362"/>
      <c r="C32" s="56"/>
      <c r="D32" s="253"/>
      <c r="E32" s="253"/>
      <c r="F32" s="354" t="s">
        <v>31</v>
      </c>
      <c r="G32" s="354"/>
      <c r="H32" s="354"/>
      <c r="I32" s="253"/>
      <c r="J32" s="253"/>
      <c r="K32" s="57"/>
    </row>
    <row r="33" spans="2:11" ht="18.75" x14ac:dyDescent="0.15">
      <c r="B33" s="256"/>
      <c r="C33" s="79"/>
      <c r="D33" s="250"/>
      <c r="E33" s="12"/>
      <c r="F33" s="247"/>
      <c r="G33" s="247"/>
      <c r="H33" s="247"/>
      <c r="I33" s="12"/>
      <c r="J33" s="250"/>
      <c r="K33" s="248"/>
    </row>
    <row r="34" spans="2:11" ht="14.25" customHeight="1" x14ac:dyDescent="0.15">
      <c r="B34" s="355" t="s">
        <v>328</v>
      </c>
      <c r="C34" s="358"/>
      <c r="D34" s="359"/>
      <c r="E34" s="64"/>
      <c r="F34" s="249"/>
      <c r="G34" s="249" t="s">
        <v>51</v>
      </c>
      <c r="H34" s="249"/>
      <c r="I34" s="64"/>
      <c r="J34" s="359" t="str">
        <f>IF(ISBLANK(H34),"",SUM(H34:H35))</f>
        <v/>
      </c>
      <c r="K34" s="358"/>
    </row>
    <row r="35" spans="2:11" ht="14.25" customHeight="1" x14ac:dyDescent="0.15">
      <c r="B35" s="356"/>
      <c r="C35" s="358"/>
      <c r="D35" s="359"/>
      <c r="E35" s="64"/>
      <c r="F35" s="249"/>
      <c r="G35" s="249" t="s">
        <v>51</v>
      </c>
      <c r="H35" s="249"/>
      <c r="I35" s="64"/>
      <c r="J35" s="359"/>
      <c r="K35" s="358"/>
    </row>
    <row r="36" spans="2:11" ht="18.75" x14ac:dyDescent="0.15">
      <c r="B36" s="356"/>
      <c r="C36" s="58"/>
      <c r="D36" s="252"/>
      <c r="E36" s="64"/>
      <c r="F36" s="351" t="s">
        <v>29</v>
      </c>
      <c r="G36" s="351"/>
      <c r="H36" s="351"/>
      <c r="I36" s="64"/>
      <c r="J36" s="252"/>
      <c r="K36" s="59"/>
    </row>
    <row r="37" spans="2:11" ht="18.75" x14ac:dyDescent="0.15">
      <c r="B37" s="356"/>
      <c r="C37" s="60"/>
      <c r="D37" s="252"/>
      <c r="E37" s="64"/>
      <c r="F37" s="351" t="s">
        <v>30</v>
      </c>
      <c r="G37" s="351"/>
      <c r="H37" s="351"/>
      <c r="I37" s="64"/>
      <c r="J37" s="252"/>
      <c r="K37" s="61"/>
    </row>
    <row r="38" spans="2:11" ht="18.75" x14ac:dyDescent="0.15">
      <c r="B38" s="357"/>
      <c r="C38" s="60"/>
      <c r="D38" s="252"/>
      <c r="E38" s="64"/>
      <c r="F38" s="351" t="s">
        <v>31</v>
      </c>
      <c r="G38" s="351"/>
      <c r="H38" s="351"/>
      <c r="I38" s="64"/>
      <c r="J38" s="252"/>
      <c r="K38" s="61"/>
    </row>
    <row r="39" spans="2:11" ht="18.75" x14ac:dyDescent="0.15">
      <c r="B39" s="250"/>
      <c r="C39" s="79"/>
      <c r="D39" s="250"/>
      <c r="E39" s="12"/>
      <c r="F39" s="247"/>
      <c r="G39" s="247"/>
      <c r="H39" s="247"/>
      <c r="I39" s="12"/>
      <c r="J39" s="250"/>
      <c r="K39" s="248"/>
    </row>
    <row r="40" spans="2:11" ht="14.25" customHeight="1" x14ac:dyDescent="0.15">
      <c r="B40" s="352"/>
      <c r="C40" s="349"/>
      <c r="D40" s="352"/>
      <c r="E40" s="12"/>
      <c r="F40" s="247"/>
      <c r="G40" s="247"/>
      <c r="H40" s="247"/>
      <c r="I40" s="12"/>
      <c r="J40" s="352"/>
      <c r="K40" s="349"/>
    </row>
    <row r="41" spans="2:11" ht="14.25" customHeight="1" x14ac:dyDescent="0.15">
      <c r="B41" s="352"/>
      <c r="C41" s="349"/>
      <c r="D41" s="352"/>
      <c r="E41" s="12"/>
      <c r="F41" s="247"/>
      <c r="G41" s="247"/>
      <c r="H41" s="247"/>
      <c r="I41" s="12"/>
      <c r="J41" s="352"/>
      <c r="K41" s="349"/>
    </row>
    <row r="42" spans="2:11" ht="18.75" x14ac:dyDescent="0.15">
      <c r="B42" s="250"/>
      <c r="C42" s="74"/>
      <c r="D42" s="139"/>
      <c r="E42" s="139"/>
      <c r="F42" s="348"/>
      <c r="G42" s="348"/>
      <c r="H42" s="348"/>
      <c r="I42" s="139"/>
      <c r="J42" s="139"/>
      <c r="K42" s="75"/>
    </row>
    <row r="43" spans="2:11" ht="18.75" x14ac:dyDescent="0.15">
      <c r="B43" s="250"/>
      <c r="C43" s="74"/>
      <c r="D43" s="139"/>
      <c r="E43" s="139"/>
      <c r="F43" s="348"/>
      <c r="G43" s="348"/>
      <c r="H43" s="348"/>
      <c r="I43" s="139"/>
      <c r="J43" s="139"/>
      <c r="K43" s="75"/>
    </row>
    <row r="44" spans="2:11" ht="18.75" x14ac:dyDescent="0.15">
      <c r="B44" s="250"/>
      <c r="C44" s="74"/>
      <c r="D44" s="250"/>
      <c r="E44" s="250"/>
      <c r="F44" s="348"/>
      <c r="G44" s="348"/>
      <c r="H44" s="348"/>
      <c r="I44" s="250"/>
      <c r="J44" s="250"/>
      <c r="K44" s="75"/>
    </row>
    <row r="45" spans="2:11" ht="18.75" customHeight="1" x14ac:dyDescent="0.15">
      <c r="B45" s="77"/>
      <c r="C45" s="350"/>
      <c r="D45" s="350"/>
      <c r="E45" s="350"/>
      <c r="F45" s="350"/>
      <c r="G45" s="350"/>
      <c r="H45" s="350"/>
      <c r="I45" s="350"/>
      <c r="J45" s="350"/>
      <c r="K45" s="350"/>
    </row>
    <row r="46" spans="2:11" ht="14.25" customHeight="1" x14ac:dyDescent="0.15">
      <c r="C46" s="350"/>
      <c r="D46" s="350"/>
      <c r="E46" s="350"/>
      <c r="F46" s="350"/>
      <c r="G46" s="350"/>
      <c r="H46" s="350"/>
      <c r="I46" s="350"/>
      <c r="J46" s="350"/>
      <c r="K46" s="350"/>
    </row>
    <row r="47" spans="2:11" ht="14.25" customHeight="1" x14ac:dyDescent="0.15">
      <c r="C47" s="140"/>
      <c r="D47" s="139"/>
      <c r="E47" s="12"/>
      <c r="F47" s="247"/>
      <c r="G47" s="247"/>
      <c r="H47" s="247"/>
      <c r="I47" s="12"/>
      <c r="J47" s="139"/>
      <c r="K47" s="140"/>
    </row>
    <row r="48" spans="2:11" ht="18.75" x14ac:dyDescent="0.15">
      <c r="C48" s="74"/>
      <c r="D48" s="250"/>
      <c r="E48" s="12"/>
      <c r="F48" s="348"/>
      <c r="G48" s="348"/>
      <c r="H48" s="348"/>
      <c r="I48" s="12"/>
      <c r="J48" s="250"/>
      <c r="K48" s="75"/>
    </row>
    <row r="49" spans="3:11" ht="18.75" x14ac:dyDescent="0.15">
      <c r="C49" s="74"/>
      <c r="D49" s="250"/>
      <c r="E49" s="12"/>
      <c r="F49" s="348"/>
      <c r="G49" s="348"/>
      <c r="H49" s="348"/>
      <c r="I49" s="12"/>
      <c r="J49" s="250"/>
      <c r="K49" s="75"/>
    </row>
    <row r="50" spans="3:11" ht="18.75" x14ac:dyDescent="0.15">
      <c r="C50" s="74"/>
      <c r="D50" s="250"/>
      <c r="E50" s="12"/>
      <c r="F50" s="348"/>
      <c r="G50" s="348"/>
      <c r="H50" s="348"/>
      <c r="I50" s="12"/>
      <c r="J50" s="250"/>
      <c r="K50" s="75"/>
    </row>
    <row r="51" spans="3:11" x14ac:dyDescent="0.15">
      <c r="C51" s="76"/>
      <c r="D51" s="77"/>
      <c r="E51" s="77"/>
      <c r="F51" s="76"/>
      <c r="G51" s="76"/>
      <c r="H51" s="76"/>
      <c r="I51" s="77"/>
      <c r="J51" s="77"/>
      <c r="K51" s="76"/>
    </row>
    <row r="52" spans="3:11" x14ac:dyDescent="0.15">
      <c r="K52" s="78"/>
    </row>
  </sheetData>
  <mergeCells count="64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J16:J17"/>
    <mergeCell ref="B22:B26"/>
    <mergeCell ref="C22:C23"/>
    <mergeCell ref="D22:D23"/>
    <mergeCell ref="J22:J23"/>
    <mergeCell ref="K22:K23"/>
    <mergeCell ref="F24:H24"/>
    <mergeCell ref="F25:H25"/>
    <mergeCell ref="F26:H26"/>
    <mergeCell ref="B28:B32"/>
    <mergeCell ref="C28:C29"/>
    <mergeCell ref="D28:D29"/>
    <mergeCell ref="K28:K29"/>
    <mergeCell ref="F30:H30"/>
    <mergeCell ref="F31:H31"/>
    <mergeCell ref="F32:H32"/>
    <mergeCell ref="J28:J29"/>
    <mergeCell ref="B34:B38"/>
    <mergeCell ref="C34:C35"/>
    <mergeCell ref="D34:D35"/>
    <mergeCell ref="J34:J35"/>
    <mergeCell ref="K34:K35"/>
    <mergeCell ref="F36:H36"/>
    <mergeCell ref="F37:H37"/>
    <mergeCell ref="F38:H38"/>
    <mergeCell ref="B40:B41"/>
    <mergeCell ref="C40:C41"/>
    <mergeCell ref="D40:D41"/>
    <mergeCell ref="F49:H49"/>
    <mergeCell ref="F50:H50"/>
    <mergeCell ref="F48:H48"/>
    <mergeCell ref="K40:K41"/>
    <mergeCell ref="F42:H42"/>
    <mergeCell ref="F43:H43"/>
    <mergeCell ref="F44:H44"/>
    <mergeCell ref="C45:K46"/>
    <mergeCell ref="J40:J41"/>
  </mergeCells>
  <phoneticPr fontId="27"/>
  <dataValidations count="1">
    <dataValidation type="list" allowBlank="1" showInputMessage="1" showErrorMessage="1" sqref="B4:B8 B10:B14 B16:B20 B22:B26 B28:B32 B34:B38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6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opLeftCell="A10" zoomScale="80" zoomScaleNormal="80" zoomScaleSheetLayoutView="80" workbookViewId="0">
      <selection activeCell="U7" sqref="U7"/>
    </sheetView>
  </sheetViews>
  <sheetFormatPr defaultRowHeight="13.5" x14ac:dyDescent="0.15"/>
  <cols>
    <col min="1" max="1" width="4.375" style="1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49" customWidth="1"/>
    <col min="12" max="12" width="4.375" style="1" customWidth="1"/>
    <col min="13" max="13" width="24.875" style="1" customWidth="1"/>
    <col min="14" max="14" width="4.375" style="1" customWidth="1"/>
    <col min="15" max="15" width="2.25" style="1" customWidth="1"/>
    <col min="16" max="18" width="3.5" style="1" customWidth="1"/>
    <col min="19" max="19" width="2.25" style="1" customWidth="1"/>
    <col min="20" max="20" width="4.375" style="1" customWidth="1"/>
    <col min="21" max="21" width="24.875" style="1" customWidth="1"/>
    <col min="22" max="22" width="6.875" style="50" customWidth="1"/>
    <col min="23" max="23" width="9" style="50" hidden="1" customWidth="1"/>
    <col min="24" max="16384" width="9" style="50"/>
  </cols>
  <sheetData>
    <row r="1" spans="1:23" ht="17.25" x14ac:dyDescent="0.15">
      <c r="A1" s="364" t="s">
        <v>325</v>
      </c>
      <c r="B1" s="364"/>
      <c r="C1" s="364"/>
      <c r="D1" s="364"/>
      <c r="E1" s="364"/>
      <c r="F1" s="364"/>
      <c r="G1" s="364"/>
      <c r="H1" s="364"/>
      <c r="I1" s="364"/>
      <c r="J1" s="4" t="s">
        <v>22</v>
      </c>
      <c r="L1" s="364" t="s">
        <v>325</v>
      </c>
      <c r="M1" s="364"/>
      <c r="N1" s="364"/>
      <c r="O1" s="364"/>
      <c r="P1" s="364"/>
      <c r="Q1" s="364"/>
      <c r="R1" s="364"/>
      <c r="S1" s="364"/>
      <c r="T1" s="364"/>
      <c r="U1" s="4" t="s">
        <v>22</v>
      </c>
    </row>
    <row r="2" spans="1:23" ht="18.75" x14ac:dyDescent="0.15">
      <c r="A2" s="49"/>
      <c r="B2" s="243" t="s">
        <v>344</v>
      </c>
      <c r="C2" s="365" t="s">
        <v>345</v>
      </c>
      <c r="D2" s="365"/>
      <c r="E2" s="365"/>
      <c r="F2" s="365"/>
      <c r="G2" s="365"/>
      <c r="H2" s="365"/>
      <c r="I2" s="365"/>
      <c r="J2" s="73"/>
      <c r="L2" s="49"/>
      <c r="M2" s="243" t="s">
        <v>344</v>
      </c>
      <c r="N2" s="365" t="s">
        <v>345</v>
      </c>
      <c r="O2" s="365"/>
      <c r="P2" s="365"/>
      <c r="Q2" s="365"/>
      <c r="R2" s="365"/>
      <c r="S2" s="365"/>
      <c r="T2" s="365"/>
      <c r="U2" s="73"/>
    </row>
    <row r="3" spans="1:23" ht="18.75" x14ac:dyDescent="0.15">
      <c r="A3" s="99" t="s">
        <v>66</v>
      </c>
      <c r="B3" s="65"/>
      <c r="C3" s="66"/>
      <c r="D3" s="67"/>
      <c r="E3" s="68"/>
      <c r="F3" s="69"/>
      <c r="G3" s="70"/>
      <c r="H3" s="70"/>
      <c r="I3" s="71"/>
      <c r="J3" s="72" t="s">
        <v>346</v>
      </c>
      <c r="L3" s="99" t="s">
        <v>66</v>
      </c>
      <c r="M3" s="65"/>
      <c r="N3" s="66"/>
      <c r="O3" s="67"/>
      <c r="P3" s="68"/>
      <c r="Q3" s="69"/>
      <c r="R3" s="70"/>
      <c r="S3" s="70"/>
      <c r="T3" s="71"/>
      <c r="U3" s="72" t="s">
        <v>353</v>
      </c>
    </row>
    <row r="4" spans="1:23" ht="14.25" customHeight="1" x14ac:dyDescent="0.15">
      <c r="A4" s="360" t="s">
        <v>80</v>
      </c>
      <c r="B4" s="353" t="s">
        <v>132</v>
      </c>
      <c r="C4" s="363">
        <f>IF(ISBLANK(E4),"",SUM(E4:E5))</f>
        <v>11</v>
      </c>
      <c r="D4" s="366"/>
      <c r="E4" s="240">
        <v>7</v>
      </c>
      <c r="F4" s="240" t="s">
        <v>51</v>
      </c>
      <c r="G4" s="240">
        <v>0</v>
      </c>
      <c r="H4" s="366"/>
      <c r="I4" s="363">
        <f>IF(ISBLANK(G4),"",SUM(G4:G5))</f>
        <v>0</v>
      </c>
      <c r="J4" s="353" t="s">
        <v>121</v>
      </c>
      <c r="L4" s="360" t="s">
        <v>80</v>
      </c>
      <c r="M4" s="353" t="s">
        <v>129</v>
      </c>
      <c r="N4" s="363">
        <v>0</v>
      </c>
      <c r="O4" s="366"/>
      <c r="P4" s="240">
        <v>0</v>
      </c>
      <c r="Q4" s="240" t="s">
        <v>354</v>
      </c>
      <c r="R4" s="240">
        <v>1</v>
      </c>
      <c r="S4" s="366"/>
      <c r="T4" s="363">
        <v>6</v>
      </c>
      <c r="U4" s="353" t="s">
        <v>125</v>
      </c>
      <c r="W4" s="138" t="s">
        <v>103</v>
      </c>
    </row>
    <row r="5" spans="1:23" ht="14.25" customHeight="1" x14ac:dyDescent="0.15">
      <c r="A5" s="361"/>
      <c r="B5" s="353"/>
      <c r="C5" s="363"/>
      <c r="D5" s="366"/>
      <c r="E5" s="240">
        <v>4</v>
      </c>
      <c r="F5" s="240" t="s">
        <v>51</v>
      </c>
      <c r="G5" s="240">
        <v>0</v>
      </c>
      <c r="H5" s="366"/>
      <c r="I5" s="363"/>
      <c r="J5" s="353"/>
      <c r="L5" s="361"/>
      <c r="M5" s="353"/>
      <c r="N5" s="363"/>
      <c r="O5" s="366"/>
      <c r="P5" s="240">
        <v>0</v>
      </c>
      <c r="Q5" s="240" t="s">
        <v>354</v>
      </c>
      <c r="R5" s="240">
        <v>5</v>
      </c>
      <c r="S5" s="366"/>
      <c r="T5" s="363"/>
      <c r="U5" s="353"/>
      <c r="W5" s="138" t="s">
        <v>328</v>
      </c>
    </row>
    <row r="6" spans="1:23" ht="18.75" x14ac:dyDescent="0.15">
      <c r="A6" s="361"/>
      <c r="B6" s="54" t="s">
        <v>347</v>
      </c>
      <c r="C6" s="52"/>
      <c r="D6" s="52"/>
      <c r="E6" s="354" t="s">
        <v>29</v>
      </c>
      <c r="F6" s="354"/>
      <c r="G6" s="354"/>
      <c r="H6" s="52"/>
      <c r="I6" s="52"/>
      <c r="J6" s="55"/>
      <c r="L6" s="361"/>
      <c r="M6" s="54"/>
      <c r="N6" s="52"/>
      <c r="O6" s="52"/>
      <c r="P6" s="354"/>
      <c r="Q6" s="354"/>
      <c r="R6" s="354"/>
      <c r="S6" s="52"/>
      <c r="T6" s="52"/>
      <c r="U6" s="246" t="s">
        <v>357</v>
      </c>
      <c r="W6" s="138"/>
    </row>
    <row r="7" spans="1:23" ht="18.75" x14ac:dyDescent="0.15">
      <c r="A7" s="361"/>
      <c r="B7" s="56"/>
      <c r="C7" s="52"/>
      <c r="D7" s="52"/>
      <c r="E7" s="354" t="s">
        <v>30</v>
      </c>
      <c r="F7" s="354"/>
      <c r="G7" s="354"/>
      <c r="H7" s="52"/>
      <c r="I7" s="52"/>
      <c r="J7" s="57"/>
      <c r="L7" s="361"/>
      <c r="M7" s="56"/>
      <c r="N7" s="52"/>
      <c r="O7" s="52"/>
      <c r="P7" s="354"/>
      <c r="Q7" s="354"/>
      <c r="R7" s="354"/>
      <c r="S7" s="52"/>
      <c r="T7" s="52"/>
      <c r="U7" s="57"/>
    </row>
    <row r="8" spans="1:23" ht="18.75" x14ac:dyDescent="0.15">
      <c r="A8" s="362"/>
      <c r="B8" s="56"/>
      <c r="C8" s="242"/>
      <c r="D8" s="242"/>
      <c r="E8" s="354" t="s">
        <v>31</v>
      </c>
      <c r="F8" s="354"/>
      <c r="G8" s="354"/>
      <c r="H8" s="242"/>
      <c r="I8" s="242"/>
      <c r="J8" s="57"/>
      <c r="L8" s="362"/>
      <c r="M8" s="56"/>
      <c r="N8" s="242"/>
      <c r="O8" s="242"/>
      <c r="P8" s="354"/>
      <c r="Q8" s="354"/>
      <c r="R8" s="354"/>
      <c r="S8" s="242"/>
      <c r="T8" s="242"/>
      <c r="U8" s="57"/>
    </row>
    <row r="9" spans="1:23" ht="18.75" x14ac:dyDescent="0.15">
      <c r="A9" s="245"/>
      <c r="B9" s="79"/>
      <c r="C9" s="239"/>
      <c r="D9" s="12"/>
      <c r="E9" s="236"/>
      <c r="F9" s="236"/>
      <c r="G9" s="236"/>
      <c r="H9" s="12"/>
      <c r="I9" s="239"/>
      <c r="J9" s="237"/>
      <c r="L9" s="245"/>
      <c r="M9" s="79"/>
      <c r="N9" s="239"/>
      <c r="O9" s="12"/>
      <c r="P9" s="236"/>
      <c r="Q9" s="236"/>
      <c r="R9" s="236"/>
      <c r="S9" s="12"/>
      <c r="T9" s="239"/>
      <c r="U9" s="237"/>
    </row>
    <row r="10" spans="1:23" ht="14.25" customHeight="1" x14ac:dyDescent="0.15">
      <c r="A10" s="355" t="s">
        <v>80</v>
      </c>
      <c r="B10" s="358" t="s">
        <v>93</v>
      </c>
      <c r="C10" s="359">
        <f>IF(ISBLANK(E10),"",SUM(E10:E11))</f>
        <v>0</v>
      </c>
      <c r="D10" s="64"/>
      <c r="E10" s="238">
        <v>0</v>
      </c>
      <c r="F10" s="238" t="s">
        <v>51</v>
      </c>
      <c r="G10" s="238">
        <v>4</v>
      </c>
      <c r="H10" s="64"/>
      <c r="I10" s="359">
        <f>IF(ISBLANK(G10),"",SUM(G10:G11))</f>
        <v>6</v>
      </c>
      <c r="J10" s="358" t="s">
        <v>298</v>
      </c>
      <c r="L10" s="355" t="s">
        <v>80</v>
      </c>
      <c r="M10" s="358" t="s">
        <v>92</v>
      </c>
      <c r="N10" s="359">
        <v>10</v>
      </c>
      <c r="O10" s="64"/>
      <c r="P10" s="238">
        <v>4</v>
      </c>
      <c r="Q10" s="238" t="s">
        <v>354</v>
      </c>
      <c r="R10" s="238">
        <v>0</v>
      </c>
      <c r="S10" s="64"/>
      <c r="T10" s="359">
        <v>0</v>
      </c>
      <c r="U10" s="358" t="s">
        <v>86</v>
      </c>
    </row>
    <row r="11" spans="1:23" ht="14.25" customHeight="1" x14ac:dyDescent="0.15">
      <c r="A11" s="356"/>
      <c r="B11" s="358"/>
      <c r="C11" s="359"/>
      <c r="D11" s="64"/>
      <c r="E11" s="238">
        <v>0</v>
      </c>
      <c r="F11" s="238" t="s">
        <v>51</v>
      </c>
      <c r="G11" s="238">
        <v>2</v>
      </c>
      <c r="H11" s="64"/>
      <c r="I11" s="359"/>
      <c r="J11" s="358"/>
      <c r="L11" s="356"/>
      <c r="M11" s="358"/>
      <c r="N11" s="359"/>
      <c r="O11" s="64"/>
      <c r="P11" s="238">
        <v>6</v>
      </c>
      <c r="Q11" s="238" t="s">
        <v>354</v>
      </c>
      <c r="R11" s="238">
        <v>0</v>
      </c>
      <c r="S11" s="64"/>
      <c r="T11" s="359"/>
      <c r="U11" s="358"/>
    </row>
    <row r="12" spans="1:23" ht="18.75" x14ac:dyDescent="0.15">
      <c r="A12" s="356"/>
      <c r="B12" s="58"/>
      <c r="C12" s="241"/>
      <c r="D12" s="64"/>
      <c r="E12" s="351" t="s">
        <v>29</v>
      </c>
      <c r="F12" s="351"/>
      <c r="G12" s="351"/>
      <c r="H12" s="64"/>
      <c r="I12" s="241"/>
      <c r="J12" s="59" t="s">
        <v>348</v>
      </c>
      <c r="L12" s="356"/>
      <c r="M12" s="58" t="s">
        <v>355</v>
      </c>
      <c r="N12" s="241"/>
      <c r="O12" s="64"/>
      <c r="P12" s="351"/>
      <c r="Q12" s="351"/>
      <c r="R12" s="351"/>
      <c r="S12" s="64"/>
      <c r="T12" s="241"/>
      <c r="U12" s="59"/>
    </row>
    <row r="13" spans="1:23" ht="18.75" x14ac:dyDescent="0.15">
      <c r="A13" s="356"/>
      <c r="B13" s="60"/>
      <c r="C13" s="241"/>
      <c r="D13" s="64"/>
      <c r="E13" s="351" t="s">
        <v>30</v>
      </c>
      <c r="F13" s="351"/>
      <c r="G13" s="351"/>
      <c r="H13" s="64"/>
      <c r="I13" s="241"/>
      <c r="J13" s="61"/>
      <c r="L13" s="356"/>
      <c r="M13" s="60"/>
      <c r="N13" s="241"/>
      <c r="O13" s="64"/>
      <c r="P13" s="351"/>
      <c r="Q13" s="351"/>
      <c r="R13" s="351"/>
      <c r="S13" s="64"/>
      <c r="T13" s="241"/>
      <c r="U13" s="61"/>
    </row>
    <row r="14" spans="1:23" ht="18.75" x14ac:dyDescent="0.15">
      <c r="A14" s="357"/>
      <c r="B14" s="60"/>
      <c r="C14" s="241"/>
      <c r="D14" s="64"/>
      <c r="E14" s="351" t="s">
        <v>31</v>
      </c>
      <c r="F14" s="351"/>
      <c r="G14" s="351"/>
      <c r="H14" s="64"/>
      <c r="I14" s="241"/>
      <c r="J14" s="61"/>
      <c r="L14" s="357"/>
      <c r="M14" s="60"/>
      <c r="N14" s="241"/>
      <c r="O14" s="64"/>
      <c r="P14" s="351"/>
      <c r="Q14" s="351"/>
      <c r="R14" s="351"/>
      <c r="S14" s="64"/>
      <c r="T14" s="241"/>
      <c r="U14" s="61"/>
    </row>
    <row r="15" spans="1:23" ht="18.75" x14ac:dyDescent="0.15">
      <c r="A15" s="245"/>
      <c r="B15" s="79"/>
      <c r="C15" s="239"/>
      <c r="D15" s="12"/>
      <c r="E15" s="236"/>
      <c r="F15" s="236"/>
      <c r="G15" s="236"/>
      <c r="H15" s="12"/>
      <c r="I15" s="239"/>
      <c r="J15" s="237"/>
      <c r="L15" s="245"/>
      <c r="M15" s="79"/>
      <c r="N15" s="239"/>
      <c r="O15" s="12"/>
      <c r="P15" s="236"/>
      <c r="Q15" s="236"/>
      <c r="R15" s="236"/>
      <c r="S15" s="12"/>
      <c r="T15" s="239"/>
      <c r="U15" s="237"/>
    </row>
    <row r="16" spans="1:23" ht="14.25" customHeight="1" x14ac:dyDescent="0.15">
      <c r="A16" s="360" t="s">
        <v>80</v>
      </c>
      <c r="B16" s="353" t="s">
        <v>89</v>
      </c>
      <c r="C16" s="363">
        <f>IF(ISBLANK(E16),"",SUM(E16:E17))</f>
        <v>0</v>
      </c>
      <c r="D16" s="244"/>
      <c r="E16" s="240">
        <v>0</v>
      </c>
      <c r="F16" s="240" t="s">
        <v>51</v>
      </c>
      <c r="G16" s="240">
        <v>4</v>
      </c>
      <c r="H16" s="244"/>
      <c r="I16" s="363">
        <f>IF(ISBLANK(G16),"",SUM(G16:G17))</f>
        <v>6</v>
      </c>
      <c r="J16" s="353" t="s">
        <v>87</v>
      </c>
      <c r="L16" s="360" t="s">
        <v>80</v>
      </c>
      <c r="M16" s="353" t="s">
        <v>119</v>
      </c>
      <c r="N16" s="363">
        <v>1</v>
      </c>
      <c r="O16" s="244"/>
      <c r="P16" s="240">
        <v>0</v>
      </c>
      <c r="Q16" s="240" t="s">
        <v>354</v>
      </c>
      <c r="R16" s="240">
        <v>3</v>
      </c>
      <c r="S16" s="244"/>
      <c r="T16" s="363">
        <v>6</v>
      </c>
      <c r="U16" s="353" t="s">
        <v>102</v>
      </c>
    </row>
    <row r="17" spans="1:21" ht="14.25" customHeight="1" x14ac:dyDescent="0.15">
      <c r="A17" s="361"/>
      <c r="B17" s="353"/>
      <c r="C17" s="363"/>
      <c r="D17" s="244"/>
      <c r="E17" s="240">
        <v>0</v>
      </c>
      <c r="F17" s="240" t="s">
        <v>51</v>
      </c>
      <c r="G17" s="240">
        <v>2</v>
      </c>
      <c r="H17" s="244"/>
      <c r="I17" s="363"/>
      <c r="J17" s="353"/>
      <c r="L17" s="361"/>
      <c r="M17" s="353"/>
      <c r="N17" s="363"/>
      <c r="O17" s="244"/>
      <c r="P17" s="240">
        <v>1</v>
      </c>
      <c r="Q17" s="240" t="s">
        <v>354</v>
      </c>
      <c r="R17" s="240">
        <v>3</v>
      </c>
      <c r="S17" s="244"/>
      <c r="T17" s="363"/>
      <c r="U17" s="353"/>
    </row>
    <row r="18" spans="1:21" ht="18.75" x14ac:dyDescent="0.15">
      <c r="A18" s="361"/>
      <c r="B18" s="54"/>
      <c r="C18" s="52"/>
      <c r="D18" s="52"/>
      <c r="E18" s="354" t="s">
        <v>29</v>
      </c>
      <c r="F18" s="354"/>
      <c r="G18" s="354"/>
      <c r="H18" s="52"/>
      <c r="I18" s="52"/>
      <c r="J18" s="55" t="s">
        <v>349</v>
      </c>
      <c r="L18" s="361"/>
      <c r="M18" s="54" t="s">
        <v>83</v>
      </c>
      <c r="N18" s="52"/>
      <c r="O18" s="52"/>
      <c r="P18" s="354"/>
      <c r="Q18" s="354"/>
      <c r="R18" s="354"/>
      <c r="S18" s="52"/>
      <c r="T18" s="52"/>
      <c r="U18" s="55" t="s">
        <v>356</v>
      </c>
    </row>
    <row r="19" spans="1:21" ht="18.75" x14ac:dyDescent="0.15">
      <c r="A19" s="361"/>
      <c r="B19" s="56"/>
      <c r="C19" s="52"/>
      <c r="D19" s="52"/>
      <c r="E19" s="354" t="s">
        <v>30</v>
      </c>
      <c r="F19" s="354"/>
      <c r="G19" s="354"/>
      <c r="H19" s="52"/>
      <c r="I19" s="52"/>
      <c r="J19" s="57"/>
      <c r="L19" s="361"/>
      <c r="M19" s="56"/>
      <c r="N19" s="52"/>
      <c r="O19" s="52"/>
      <c r="P19" s="354"/>
      <c r="Q19" s="354"/>
      <c r="R19" s="354"/>
      <c r="S19" s="52"/>
      <c r="T19" s="52"/>
      <c r="U19" s="57"/>
    </row>
    <row r="20" spans="1:21" ht="18.75" x14ac:dyDescent="0.15">
      <c r="A20" s="362"/>
      <c r="B20" s="56"/>
      <c r="C20" s="242"/>
      <c r="D20" s="242"/>
      <c r="E20" s="354" t="s">
        <v>31</v>
      </c>
      <c r="F20" s="354"/>
      <c r="G20" s="354"/>
      <c r="H20" s="242"/>
      <c r="I20" s="242"/>
      <c r="J20" s="57"/>
      <c r="L20" s="362"/>
      <c r="M20" s="56"/>
      <c r="N20" s="242"/>
      <c r="O20" s="242"/>
      <c r="P20" s="354"/>
      <c r="Q20" s="354"/>
      <c r="R20" s="354"/>
      <c r="S20" s="242"/>
      <c r="T20" s="242"/>
      <c r="U20" s="57"/>
    </row>
    <row r="21" spans="1:21" ht="18.75" x14ac:dyDescent="0.15">
      <c r="A21" s="245"/>
      <c r="B21" s="79"/>
      <c r="C21" s="239"/>
      <c r="D21" s="12"/>
      <c r="E21" s="236"/>
      <c r="F21" s="236"/>
      <c r="G21" s="236"/>
      <c r="H21" s="12"/>
      <c r="I21" s="239"/>
      <c r="J21" s="237"/>
      <c r="L21" s="245"/>
      <c r="M21" s="79"/>
      <c r="N21" s="239"/>
      <c r="O21" s="12"/>
      <c r="P21" s="236"/>
      <c r="Q21" s="236"/>
      <c r="R21" s="236"/>
      <c r="S21" s="12"/>
      <c r="T21" s="239"/>
      <c r="U21" s="237"/>
    </row>
    <row r="22" spans="1:21" ht="14.25" customHeight="1" x14ac:dyDescent="0.15">
      <c r="A22" s="355" t="s">
        <v>80</v>
      </c>
      <c r="B22" s="358" t="s">
        <v>81</v>
      </c>
      <c r="C22" s="359">
        <f>IF(ISBLANK(E22),"",SUM(E22:E23))</f>
        <v>6</v>
      </c>
      <c r="D22" s="64"/>
      <c r="E22" s="238">
        <v>1</v>
      </c>
      <c r="F22" s="238" t="s">
        <v>51</v>
      </c>
      <c r="G22" s="238">
        <v>0</v>
      </c>
      <c r="H22" s="64"/>
      <c r="I22" s="359">
        <f>IF(ISBLANK(G22),"",SUM(G22:G23))</f>
        <v>0</v>
      </c>
      <c r="J22" s="358" t="s">
        <v>93</v>
      </c>
      <c r="L22" s="355"/>
      <c r="M22" s="358"/>
      <c r="N22" s="359"/>
      <c r="O22" s="64"/>
      <c r="P22" s="238"/>
      <c r="Q22" s="238"/>
      <c r="R22" s="238"/>
      <c r="S22" s="64"/>
      <c r="T22" s="359"/>
      <c r="U22" s="358"/>
    </row>
    <row r="23" spans="1:21" ht="14.25" customHeight="1" x14ac:dyDescent="0.15">
      <c r="A23" s="356"/>
      <c r="B23" s="358"/>
      <c r="C23" s="359"/>
      <c r="D23" s="64"/>
      <c r="E23" s="238">
        <v>5</v>
      </c>
      <c r="F23" s="238" t="s">
        <v>51</v>
      </c>
      <c r="G23" s="238">
        <v>0</v>
      </c>
      <c r="H23" s="64"/>
      <c r="I23" s="359"/>
      <c r="J23" s="358"/>
      <c r="L23" s="356"/>
      <c r="M23" s="358"/>
      <c r="N23" s="359"/>
      <c r="O23" s="64"/>
      <c r="P23" s="238"/>
      <c r="Q23" s="238"/>
      <c r="R23" s="238"/>
      <c r="S23" s="64"/>
      <c r="T23" s="359"/>
      <c r="U23" s="358"/>
    </row>
    <row r="24" spans="1:21" ht="18.75" x14ac:dyDescent="0.15">
      <c r="A24" s="356"/>
      <c r="B24" s="58" t="s">
        <v>350</v>
      </c>
      <c r="C24" s="241"/>
      <c r="D24" s="64"/>
      <c r="E24" s="351" t="s">
        <v>29</v>
      </c>
      <c r="F24" s="351"/>
      <c r="G24" s="351"/>
      <c r="H24" s="64"/>
      <c r="I24" s="241"/>
      <c r="J24" s="59"/>
      <c r="L24" s="356"/>
      <c r="M24" s="58"/>
      <c r="N24" s="241"/>
      <c r="O24" s="64"/>
      <c r="P24" s="351"/>
      <c r="Q24" s="351"/>
      <c r="R24" s="351"/>
      <c r="S24" s="64"/>
      <c r="T24" s="241"/>
      <c r="U24" s="59"/>
    </row>
    <row r="25" spans="1:21" ht="18.75" x14ac:dyDescent="0.15">
      <c r="A25" s="356"/>
      <c r="B25" s="60"/>
      <c r="C25" s="241"/>
      <c r="D25" s="64"/>
      <c r="E25" s="351" t="s">
        <v>30</v>
      </c>
      <c r="F25" s="351"/>
      <c r="G25" s="351"/>
      <c r="H25" s="64"/>
      <c r="I25" s="241"/>
      <c r="J25" s="61"/>
      <c r="L25" s="356"/>
      <c r="M25" s="60"/>
      <c r="N25" s="241"/>
      <c r="O25" s="64"/>
      <c r="P25" s="351"/>
      <c r="Q25" s="351"/>
      <c r="R25" s="351"/>
      <c r="S25" s="64"/>
      <c r="T25" s="241"/>
      <c r="U25" s="61"/>
    </row>
    <row r="26" spans="1:21" ht="18.75" x14ac:dyDescent="0.15">
      <c r="A26" s="357"/>
      <c r="B26" s="60"/>
      <c r="C26" s="241"/>
      <c r="D26" s="64"/>
      <c r="E26" s="351" t="s">
        <v>31</v>
      </c>
      <c r="F26" s="351"/>
      <c r="G26" s="351"/>
      <c r="H26" s="64"/>
      <c r="I26" s="241"/>
      <c r="J26" s="61"/>
      <c r="L26" s="357"/>
      <c r="M26" s="60"/>
      <c r="N26" s="241"/>
      <c r="O26" s="64"/>
      <c r="P26" s="351"/>
      <c r="Q26" s="351"/>
      <c r="R26" s="351"/>
      <c r="S26" s="64"/>
      <c r="T26" s="241"/>
      <c r="U26" s="61"/>
    </row>
    <row r="27" spans="1:21" ht="18.75" x14ac:dyDescent="0.15">
      <c r="A27" s="245"/>
      <c r="B27" s="79"/>
      <c r="C27" s="239"/>
      <c r="D27" s="12"/>
      <c r="E27" s="236"/>
      <c r="F27" s="236"/>
      <c r="G27" s="236"/>
      <c r="H27" s="12"/>
      <c r="I27" s="239"/>
      <c r="J27" s="237"/>
      <c r="L27" s="235"/>
      <c r="M27" s="79"/>
      <c r="N27" s="234"/>
      <c r="O27" s="12"/>
      <c r="P27" s="232"/>
      <c r="Q27" s="232"/>
      <c r="R27" s="232"/>
      <c r="S27" s="12"/>
      <c r="T27" s="234"/>
      <c r="U27" s="233"/>
    </row>
    <row r="28" spans="1:21" ht="14.25" customHeight="1" x14ac:dyDescent="0.15">
      <c r="A28" s="360"/>
      <c r="B28" s="353"/>
      <c r="C28" s="363" t="str">
        <f>IF(ISBLANK(E28),"",SUM(E28:E29))</f>
        <v/>
      </c>
      <c r="D28" s="244"/>
      <c r="E28" s="240"/>
      <c r="F28" s="240" t="s">
        <v>51</v>
      </c>
      <c r="G28" s="240"/>
      <c r="H28" s="244"/>
      <c r="I28" s="363" t="str">
        <f>IF(ISBLANK(G28),"",SUM(G28:G29))</f>
        <v/>
      </c>
      <c r="J28" s="353"/>
      <c r="L28" s="360"/>
      <c r="M28" s="353"/>
      <c r="N28" s="363" t="str">
        <f>IF(ISBLANK(P28),"",SUM(P28:P29))</f>
        <v/>
      </c>
      <c r="O28" s="244"/>
      <c r="P28" s="240"/>
      <c r="Q28" s="240" t="s">
        <v>51</v>
      </c>
      <c r="R28" s="240"/>
      <c r="S28" s="244"/>
      <c r="T28" s="363" t="str">
        <f>IF(ISBLANK(R28),"",SUM(R28:R29))</f>
        <v/>
      </c>
      <c r="U28" s="353"/>
    </row>
    <row r="29" spans="1:21" ht="14.25" customHeight="1" x14ac:dyDescent="0.15">
      <c r="A29" s="361"/>
      <c r="B29" s="353"/>
      <c r="C29" s="363"/>
      <c r="D29" s="244"/>
      <c r="E29" s="240"/>
      <c r="F29" s="240" t="s">
        <v>51</v>
      </c>
      <c r="G29" s="240"/>
      <c r="H29" s="244"/>
      <c r="I29" s="363"/>
      <c r="J29" s="353"/>
      <c r="L29" s="361"/>
      <c r="M29" s="353"/>
      <c r="N29" s="363"/>
      <c r="O29" s="244"/>
      <c r="P29" s="240"/>
      <c r="Q29" s="240" t="s">
        <v>51</v>
      </c>
      <c r="R29" s="240"/>
      <c r="S29" s="244"/>
      <c r="T29" s="363"/>
      <c r="U29" s="353"/>
    </row>
    <row r="30" spans="1:21" ht="18.75" x14ac:dyDescent="0.15">
      <c r="A30" s="361"/>
      <c r="B30" s="54"/>
      <c r="C30" s="52"/>
      <c r="D30" s="52"/>
      <c r="E30" s="354" t="s">
        <v>29</v>
      </c>
      <c r="F30" s="354"/>
      <c r="G30" s="354"/>
      <c r="H30" s="52"/>
      <c r="I30" s="52"/>
      <c r="J30" s="55"/>
      <c r="L30" s="361"/>
      <c r="M30" s="54"/>
      <c r="N30" s="52"/>
      <c r="O30" s="52"/>
      <c r="P30" s="354" t="s">
        <v>29</v>
      </c>
      <c r="Q30" s="354"/>
      <c r="R30" s="354"/>
      <c r="S30" s="52"/>
      <c r="T30" s="52"/>
      <c r="U30" s="55"/>
    </row>
    <row r="31" spans="1:21" ht="18.75" x14ac:dyDescent="0.15">
      <c r="A31" s="361"/>
      <c r="B31" s="56"/>
      <c r="C31" s="52"/>
      <c r="D31" s="52"/>
      <c r="E31" s="354" t="s">
        <v>30</v>
      </c>
      <c r="F31" s="354"/>
      <c r="G31" s="354"/>
      <c r="H31" s="52"/>
      <c r="I31" s="52"/>
      <c r="J31" s="57"/>
      <c r="L31" s="361"/>
      <c r="M31" s="56"/>
      <c r="N31" s="52"/>
      <c r="O31" s="52"/>
      <c r="P31" s="354" t="s">
        <v>30</v>
      </c>
      <c r="Q31" s="354"/>
      <c r="R31" s="354"/>
      <c r="S31" s="52"/>
      <c r="T31" s="52"/>
      <c r="U31" s="57"/>
    </row>
    <row r="32" spans="1:21" ht="18.75" x14ac:dyDescent="0.15">
      <c r="A32" s="362"/>
      <c r="B32" s="56"/>
      <c r="C32" s="242"/>
      <c r="D32" s="242"/>
      <c r="E32" s="354" t="s">
        <v>31</v>
      </c>
      <c r="F32" s="354"/>
      <c r="G32" s="354"/>
      <c r="H32" s="242"/>
      <c r="I32" s="242"/>
      <c r="J32" s="57"/>
      <c r="L32" s="362"/>
      <c r="M32" s="56"/>
      <c r="N32" s="242"/>
      <c r="O32" s="242"/>
      <c r="P32" s="354" t="s">
        <v>31</v>
      </c>
      <c r="Q32" s="354"/>
      <c r="R32" s="354"/>
      <c r="S32" s="242"/>
      <c r="T32" s="242"/>
      <c r="U32" s="57"/>
    </row>
    <row r="33" spans="1:21" ht="18.75" x14ac:dyDescent="0.15">
      <c r="A33" s="245"/>
      <c r="B33" s="79"/>
      <c r="C33" s="239"/>
      <c r="D33" s="12"/>
      <c r="E33" s="236"/>
      <c r="F33" s="236"/>
      <c r="G33" s="236"/>
      <c r="H33" s="12"/>
      <c r="I33" s="239"/>
      <c r="J33" s="237"/>
      <c r="L33" s="245"/>
      <c r="M33" s="79"/>
      <c r="N33" s="239"/>
      <c r="O33" s="12"/>
      <c r="P33" s="236"/>
      <c r="Q33" s="236"/>
      <c r="R33" s="236"/>
      <c r="S33" s="12"/>
      <c r="T33" s="239"/>
      <c r="U33" s="237"/>
    </row>
    <row r="34" spans="1:21" ht="14.25" customHeight="1" x14ac:dyDescent="0.15">
      <c r="A34" s="355"/>
      <c r="B34" s="358"/>
      <c r="C34" s="359"/>
      <c r="D34" s="64"/>
      <c r="E34" s="238"/>
      <c r="F34" s="238" t="s">
        <v>51</v>
      </c>
      <c r="G34" s="238"/>
      <c r="H34" s="64"/>
      <c r="I34" s="359" t="str">
        <f>IF(ISBLANK(G34),"",SUM(G34:G35))</f>
        <v/>
      </c>
      <c r="J34" s="358"/>
      <c r="L34" s="355"/>
      <c r="M34" s="358"/>
      <c r="N34" s="359"/>
      <c r="O34" s="64"/>
      <c r="P34" s="238"/>
      <c r="Q34" s="238" t="s">
        <v>51</v>
      </c>
      <c r="R34" s="238"/>
      <c r="S34" s="64"/>
      <c r="T34" s="359" t="str">
        <f>IF(ISBLANK(R34),"",SUM(R34:R35))</f>
        <v/>
      </c>
      <c r="U34" s="358"/>
    </row>
    <row r="35" spans="1:21" ht="14.25" customHeight="1" x14ac:dyDescent="0.15">
      <c r="A35" s="356"/>
      <c r="B35" s="358"/>
      <c r="C35" s="359"/>
      <c r="D35" s="64"/>
      <c r="E35" s="238"/>
      <c r="F35" s="238" t="s">
        <v>51</v>
      </c>
      <c r="G35" s="238"/>
      <c r="H35" s="64"/>
      <c r="I35" s="359"/>
      <c r="J35" s="358"/>
      <c r="L35" s="356"/>
      <c r="M35" s="358"/>
      <c r="N35" s="359"/>
      <c r="O35" s="64"/>
      <c r="P35" s="238"/>
      <c r="Q35" s="238" t="s">
        <v>51</v>
      </c>
      <c r="R35" s="238"/>
      <c r="S35" s="64"/>
      <c r="T35" s="359"/>
      <c r="U35" s="358"/>
    </row>
    <row r="36" spans="1:21" ht="18.75" x14ac:dyDescent="0.15">
      <c r="A36" s="356"/>
      <c r="B36" s="58"/>
      <c r="C36" s="241"/>
      <c r="D36" s="64"/>
      <c r="E36" s="351" t="s">
        <v>29</v>
      </c>
      <c r="F36" s="351"/>
      <c r="G36" s="351"/>
      <c r="H36" s="64"/>
      <c r="I36" s="241"/>
      <c r="J36" s="59"/>
      <c r="L36" s="356"/>
      <c r="M36" s="58"/>
      <c r="N36" s="241"/>
      <c r="O36" s="64"/>
      <c r="P36" s="351" t="s">
        <v>29</v>
      </c>
      <c r="Q36" s="351"/>
      <c r="R36" s="351"/>
      <c r="S36" s="64"/>
      <c r="T36" s="241"/>
      <c r="U36" s="59"/>
    </row>
    <row r="37" spans="1:21" ht="18.75" x14ac:dyDescent="0.15">
      <c r="A37" s="356"/>
      <c r="B37" s="60"/>
      <c r="C37" s="241"/>
      <c r="D37" s="64"/>
      <c r="E37" s="351" t="s">
        <v>30</v>
      </c>
      <c r="F37" s="351"/>
      <c r="G37" s="351"/>
      <c r="H37" s="64"/>
      <c r="I37" s="241"/>
      <c r="J37" s="61"/>
      <c r="L37" s="356"/>
      <c r="M37" s="60"/>
      <c r="N37" s="241"/>
      <c r="O37" s="64"/>
      <c r="P37" s="351" t="s">
        <v>30</v>
      </c>
      <c r="Q37" s="351"/>
      <c r="R37" s="351"/>
      <c r="S37" s="64"/>
      <c r="T37" s="241"/>
      <c r="U37" s="61"/>
    </row>
    <row r="38" spans="1:21" ht="18.75" x14ac:dyDescent="0.15">
      <c r="A38" s="357"/>
      <c r="B38" s="60"/>
      <c r="C38" s="241"/>
      <c r="D38" s="64"/>
      <c r="E38" s="351" t="s">
        <v>31</v>
      </c>
      <c r="F38" s="351"/>
      <c r="G38" s="351"/>
      <c r="H38" s="64"/>
      <c r="I38" s="241"/>
      <c r="J38" s="61"/>
      <c r="L38" s="357"/>
      <c r="M38" s="60"/>
      <c r="N38" s="241"/>
      <c r="O38" s="64"/>
      <c r="P38" s="351" t="s">
        <v>31</v>
      </c>
      <c r="Q38" s="351"/>
      <c r="R38" s="351"/>
      <c r="S38" s="64"/>
      <c r="T38" s="241"/>
      <c r="U38" s="61"/>
    </row>
    <row r="39" spans="1:21" ht="18.75" x14ac:dyDescent="0.15">
      <c r="A39" s="234"/>
      <c r="B39" s="79"/>
      <c r="C39" s="234"/>
      <c r="D39" s="12"/>
      <c r="E39" s="232"/>
      <c r="F39" s="232"/>
      <c r="G39" s="232"/>
      <c r="H39" s="12"/>
      <c r="I39" s="234"/>
      <c r="J39" s="233"/>
      <c r="L39" s="234"/>
      <c r="M39" s="79"/>
      <c r="N39" s="234"/>
      <c r="O39" s="12"/>
      <c r="P39" s="232"/>
      <c r="Q39" s="232"/>
      <c r="R39" s="232"/>
      <c r="S39" s="12"/>
      <c r="T39" s="234"/>
      <c r="U39" s="233"/>
    </row>
    <row r="40" spans="1:21" ht="14.25" customHeight="1" x14ac:dyDescent="0.15">
      <c r="A40" s="352"/>
      <c r="B40" s="349"/>
      <c r="C40" s="352"/>
      <c r="D40" s="12"/>
      <c r="E40" s="232"/>
      <c r="F40" s="232"/>
      <c r="G40" s="232"/>
      <c r="H40" s="12"/>
      <c r="I40" s="352"/>
      <c r="J40" s="349"/>
      <c r="L40" s="352"/>
      <c r="M40" s="349"/>
      <c r="N40" s="352"/>
      <c r="O40" s="12"/>
      <c r="P40" s="232"/>
      <c r="Q40" s="232"/>
      <c r="R40" s="232"/>
      <c r="S40" s="12"/>
      <c r="T40" s="352"/>
      <c r="U40" s="349"/>
    </row>
    <row r="41" spans="1:21" ht="14.25" customHeight="1" x14ac:dyDescent="0.15">
      <c r="A41" s="352"/>
      <c r="B41" s="349"/>
      <c r="C41" s="352"/>
      <c r="D41" s="12"/>
      <c r="E41" s="232"/>
      <c r="F41" s="232"/>
      <c r="G41" s="232"/>
      <c r="H41" s="12"/>
      <c r="I41" s="352"/>
      <c r="J41" s="349"/>
      <c r="L41" s="352"/>
      <c r="M41" s="349"/>
      <c r="N41" s="352"/>
      <c r="O41" s="12"/>
      <c r="P41" s="232"/>
      <c r="Q41" s="232"/>
      <c r="R41" s="232"/>
      <c r="S41" s="12"/>
      <c r="T41" s="352"/>
      <c r="U41" s="349"/>
    </row>
    <row r="42" spans="1:21" ht="18.75" x14ac:dyDescent="0.15">
      <c r="A42" s="234"/>
      <c r="B42" s="74"/>
      <c r="C42" s="139"/>
      <c r="D42" s="139"/>
      <c r="E42" s="348"/>
      <c r="F42" s="348"/>
      <c r="G42" s="348"/>
      <c r="H42" s="139"/>
      <c r="I42" s="139"/>
      <c r="J42" s="75"/>
      <c r="L42" s="234"/>
      <c r="M42" s="74"/>
      <c r="N42" s="139"/>
      <c r="O42" s="139"/>
      <c r="P42" s="348"/>
      <c r="Q42" s="348"/>
      <c r="R42" s="348"/>
      <c r="S42" s="139"/>
      <c r="T42" s="139"/>
      <c r="U42" s="75"/>
    </row>
    <row r="43" spans="1:21" ht="18.75" x14ac:dyDescent="0.15">
      <c r="A43" s="234"/>
      <c r="B43" s="74"/>
      <c r="C43" s="139"/>
      <c r="D43" s="139"/>
      <c r="E43" s="348"/>
      <c r="F43" s="348"/>
      <c r="G43" s="348"/>
      <c r="H43" s="139"/>
      <c r="I43" s="139"/>
      <c r="J43" s="75"/>
      <c r="L43" s="234"/>
      <c r="M43" s="74"/>
      <c r="N43" s="139"/>
      <c r="O43" s="139"/>
      <c r="P43" s="348"/>
      <c r="Q43" s="348"/>
      <c r="R43" s="348"/>
      <c r="S43" s="139"/>
      <c r="T43" s="139"/>
      <c r="U43" s="75"/>
    </row>
    <row r="44" spans="1:21" ht="18.75" x14ac:dyDescent="0.15">
      <c r="A44" s="234"/>
      <c r="B44" s="74"/>
      <c r="C44" s="234"/>
      <c r="D44" s="234"/>
      <c r="E44" s="348"/>
      <c r="F44" s="348"/>
      <c r="G44" s="348"/>
      <c r="H44" s="234"/>
      <c r="I44" s="234"/>
      <c r="J44" s="75"/>
      <c r="L44" s="234"/>
      <c r="M44" s="74"/>
      <c r="N44" s="234"/>
      <c r="O44" s="234"/>
      <c r="P44" s="348"/>
      <c r="Q44" s="348"/>
      <c r="R44" s="348"/>
      <c r="S44" s="234"/>
      <c r="T44" s="234"/>
      <c r="U44" s="75"/>
    </row>
    <row r="45" spans="1:21" ht="18.75" customHeight="1" x14ac:dyDescent="0.15">
      <c r="A45" s="77"/>
      <c r="B45" s="350"/>
      <c r="C45" s="350"/>
      <c r="D45" s="350"/>
      <c r="E45" s="350"/>
      <c r="F45" s="350"/>
      <c r="G45" s="350"/>
      <c r="H45" s="350"/>
      <c r="I45" s="350"/>
      <c r="J45" s="350"/>
      <c r="L45" s="77"/>
      <c r="M45" s="350"/>
      <c r="N45" s="350"/>
      <c r="O45" s="350"/>
      <c r="P45" s="350"/>
      <c r="Q45" s="350"/>
      <c r="R45" s="350"/>
      <c r="S45" s="350"/>
      <c r="T45" s="350"/>
      <c r="U45" s="350"/>
    </row>
    <row r="46" spans="1:21" ht="14.25" customHeight="1" x14ac:dyDescent="0.15">
      <c r="B46" s="350"/>
      <c r="C46" s="350"/>
      <c r="D46" s="350"/>
      <c r="E46" s="350"/>
      <c r="F46" s="350"/>
      <c r="G46" s="350"/>
      <c r="H46" s="350"/>
      <c r="I46" s="350"/>
      <c r="J46" s="350"/>
      <c r="M46" s="350"/>
      <c r="N46" s="350"/>
      <c r="O46" s="350"/>
      <c r="P46" s="350"/>
      <c r="Q46" s="350"/>
      <c r="R46" s="350"/>
      <c r="S46" s="350"/>
      <c r="T46" s="350"/>
      <c r="U46" s="350"/>
    </row>
    <row r="47" spans="1:21" ht="14.25" customHeight="1" x14ac:dyDescent="0.15">
      <c r="B47" s="140"/>
      <c r="C47" s="139"/>
      <c r="D47" s="12"/>
      <c r="E47" s="232"/>
      <c r="F47" s="232"/>
      <c r="G47" s="232"/>
      <c r="H47" s="12"/>
      <c r="I47" s="139"/>
      <c r="J47" s="140"/>
      <c r="M47" s="140"/>
      <c r="N47" s="139"/>
      <c r="O47" s="12"/>
      <c r="P47" s="232"/>
      <c r="Q47" s="232"/>
      <c r="R47" s="232"/>
      <c r="S47" s="12"/>
      <c r="T47" s="139"/>
      <c r="U47" s="140"/>
    </row>
    <row r="48" spans="1:21" ht="18.75" x14ac:dyDescent="0.15">
      <c r="B48" s="74"/>
      <c r="C48" s="234"/>
      <c r="D48" s="12"/>
      <c r="E48" s="348"/>
      <c r="F48" s="348"/>
      <c r="G48" s="348"/>
      <c r="H48" s="12"/>
      <c r="I48" s="234"/>
      <c r="J48" s="75"/>
      <c r="M48" s="74"/>
      <c r="N48" s="234"/>
      <c r="O48" s="12"/>
      <c r="P48" s="348"/>
      <c r="Q48" s="348"/>
      <c r="R48" s="348"/>
      <c r="S48" s="12"/>
      <c r="T48" s="234"/>
      <c r="U48" s="75"/>
    </row>
    <row r="49" spans="2:21" ht="18.75" x14ac:dyDescent="0.15">
      <c r="B49" s="74"/>
      <c r="C49" s="234"/>
      <c r="D49" s="12"/>
      <c r="E49" s="348"/>
      <c r="F49" s="348"/>
      <c r="G49" s="348"/>
      <c r="H49" s="12"/>
      <c r="I49" s="234"/>
      <c r="J49" s="75"/>
      <c r="M49" s="74"/>
      <c r="N49" s="234"/>
      <c r="O49" s="12"/>
      <c r="P49" s="348"/>
      <c r="Q49" s="348"/>
      <c r="R49" s="348"/>
      <c r="S49" s="12"/>
      <c r="T49" s="234"/>
      <c r="U49" s="75"/>
    </row>
    <row r="50" spans="2:21" ht="18.75" x14ac:dyDescent="0.15">
      <c r="B50" s="74"/>
      <c r="C50" s="234"/>
      <c r="D50" s="12"/>
      <c r="E50" s="348"/>
      <c r="F50" s="348"/>
      <c r="G50" s="348"/>
      <c r="H50" s="12"/>
      <c r="I50" s="234"/>
      <c r="J50" s="75"/>
      <c r="M50" s="74"/>
      <c r="N50" s="234"/>
      <c r="O50" s="12"/>
      <c r="P50" s="348"/>
      <c r="Q50" s="348"/>
      <c r="R50" s="348"/>
      <c r="S50" s="12"/>
      <c r="T50" s="234"/>
      <c r="U50" s="75"/>
    </row>
    <row r="51" spans="2:21" x14ac:dyDescent="0.15">
      <c r="B51" s="76"/>
      <c r="C51" s="77"/>
      <c r="D51" s="77"/>
      <c r="E51" s="76"/>
      <c r="F51" s="76"/>
      <c r="G51" s="76"/>
      <c r="H51" s="77"/>
      <c r="I51" s="77"/>
      <c r="J51" s="76"/>
      <c r="M51" s="76"/>
      <c r="N51" s="77"/>
      <c r="O51" s="77"/>
      <c r="P51" s="76"/>
      <c r="Q51" s="76"/>
      <c r="R51" s="76"/>
      <c r="S51" s="77"/>
      <c r="T51" s="77"/>
      <c r="U51" s="76"/>
    </row>
    <row r="52" spans="2:21" x14ac:dyDescent="0.15">
      <c r="J52" s="78"/>
      <c r="U52" s="78"/>
    </row>
  </sheetData>
  <mergeCells count="128">
    <mergeCell ref="U4:U5"/>
    <mergeCell ref="P6:R6"/>
    <mergeCell ref="P7:R7"/>
    <mergeCell ref="P8:R8"/>
    <mergeCell ref="L10:L14"/>
    <mergeCell ref="M10:M11"/>
    <mergeCell ref="N10:N11"/>
    <mergeCell ref="T10:T11"/>
    <mergeCell ref="U10:U11"/>
    <mergeCell ref="P12:R12"/>
    <mergeCell ref="L4:L8"/>
    <mergeCell ref="M4:M5"/>
    <mergeCell ref="N4:N5"/>
    <mergeCell ref="O4:O5"/>
    <mergeCell ref="S4:S5"/>
    <mergeCell ref="T4:T5"/>
    <mergeCell ref="U16:U17"/>
    <mergeCell ref="P18:R18"/>
    <mergeCell ref="P19:R19"/>
    <mergeCell ref="P20:R20"/>
    <mergeCell ref="L22:L26"/>
    <mergeCell ref="M22:M23"/>
    <mergeCell ref="N22:N23"/>
    <mergeCell ref="T22:T23"/>
    <mergeCell ref="U22:U23"/>
    <mergeCell ref="P24:R24"/>
    <mergeCell ref="L16:L20"/>
    <mergeCell ref="M16:M17"/>
    <mergeCell ref="N16:N17"/>
    <mergeCell ref="T16:T17"/>
    <mergeCell ref="U28:U29"/>
    <mergeCell ref="P30:R30"/>
    <mergeCell ref="P31:R31"/>
    <mergeCell ref="P32:R32"/>
    <mergeCell ref="L34:L38"/>
    <mergeCell ref="M34:M35"/>
    <mergeCell ref="N34:N35"/>
    <mergeCell ref="T34:T35"/>
    <mergeCell ref="U34:U35"/>
    <mergeCell ref="P36:R36"/>
    <mergeCell ref="L28:L32"/>
    <mergeCell ref="M28:M29"/>
    <mergeCell ref="N28:N29"/>
    <mergeCell ref="T28:T29"/>
    <mergeCell ref="U40:U41"/>
    <mergeCell ref="P42:R42"/>
    <mergeCell ref="P43:R43"/>
    <mergeCell ref="P44:R44"/>
    <mergeCell ref="M45:U46"/>
    <mergeCell ref="P48:R48"/>
    <mergeCell ref="P37:R37"/>
    <mergeCell ref="P38:R38"/>
    <mergeCell ref="L40:L41"/>
    <mergeCell ref="M40:M41"/>
    <mergeCell ref="N40:N41"/>
    <mergeCell ref="T40:T41"/>
    <mergeCell ref="P49:R49"/>
    <mergeCell ref="P50:R50"/>
    <mergeCell ref="A1:I1"/>
    <mergeCell ref="C2:I2"/>
    <mergeCell ref="A4:A8"/>
    <mergeCell ref="B4:B5"/>
    <mergeCell ref="C4:C5"/>
    <mergeCell ref="D4:D5"/>
    <mergeCell ref="H4:H5"/>
    <mergeCell ref="I4:I5"/>
    <mergeCell ref="P25:R25"/>
    <mergeCell ref="P26:R26"/>
    <mergeCell ref="P13:R13"/>
    <mergeCell ref="P14:R14"/>
    <mergeCell ref="L1:T1"/>
    <mergeCell ref="N2:T2"/>
    <mergeCell ref="E13:G13"/>
    <mergeCell ref="E14:G14"/>
    <mergeCell ref="A16:A20"/>
    <mergeCell ref="B16:B17"/>
    <mergeCell ref="C16:C17"/>
    <mergeCell ref="I16:I17"/>
    <mergeCell ref="J4:J5"/>
    <mergeCell ref="E6:G6"/>
    <mergeCell ref="E7:G7"/>
    <mergeCell ref="E8:G8"/>
    <mergeCell ref="A10:A14"/>
    <mergeCell ref="B10:B11"/>
    <mergeCell ref="C10:C11"/>
    <mergeCell ref="I10:I11"/>
    <mergeCell ref="J10:J11"/>
    <mergeCell ref="E12:G12"/>
    <mergeCell ref="E25:G25"/>
    <mergeCell ref="E26:G26"/>
    <mergeCell ref="A28:A32"/>
    <mergeCell ref="B28:B29"/>
    <mergeCell ref="C28:C29"/>
    <mergeCell ref="I28:I29"/>
    <mergeCell ref="J16:J17"/>
    <mergeCell ref="E18:G18"/>
    <mergeCell ref="E19:G19"/>
    <mergeCell ref="E20:G20"/>
    <mergeCell ref="A22:A26"/>
    <mergeCell ref="B22:B23"/>
    <mergeCell ref="C22:C23"/>
    <mergeCell ref="I22:I23"/>
    <mergeCell ref="J22:J23"/>
    <mergeCell ref="E24:G24"/>
    <mergeCell ref="A40:A41"/>
    <mergeCell ref="B40:B41"/>
    <mergeCell ref="C40:C41"/>
    <mergeCell ref="I40:I41"/>
    <mergeCell ref="J28:J29"/>
    <mergeCell ref="E30:G30"/>
    <mergeCell ref="E31:G31"/>
    <mergeCell ref="E32:G32"/>
    <mergeCell ref="A34:A38"/>
    <mergeCell ref="B34:B35"/>
    <mergeCell ref="C34:C35"/>
    <mergeCell ref="I34:I35"/>
    <mergeCell ref="J34:J35"/>
    <mergeCell ref="E36:G36"/>
    <mergeCell ref="E49:G49"/>
    <mergeCell ref="E50:G50"/>
    <mergeCell ref="J40:J41"/>
    <mergeCell ref="E42:G42"/>
    <mergeCell ref="E43:G43"/>
    <mergeCell ref="E44:G44"/>
    <mergeCell ref="B45:J46"/>
    <mergeCell ref="E48:G48"/>
    <mergeCell ref="E37:G37"/>
    <mergeCell ref="E38:G38"/>
  </mergeCells>
  <phoneticPr fontId="27"/>
  <dataValidations count="1">
    <dataValidation type="list" allowBlank="1" showInputMessage="1" showErrorMessage="1" sqref="A4:A8 A10:A14 A16:A20 A22:A26 A28:A32 A34:A38 L4:L8 L10:L14 L16:L20 L22:L26 L28:L32 L34:L38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80" zoomScaleNormal="80" zoomScaleSheetLayoutView="80" workbookViewId="0">
      <selection activeCell="X8" sqref="X8"/>
    </sheetView>
  </sheetViews>
  <sheetFormatPr defaultRowHeight="13.5" x14ac:dyDescent="0.15"/>
  <cols>
    <col min="1" max="1" width="4.375" style="1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49" customWidth="1"/>
    <col min="12" max="12" width="4.375" style="1" customWidth="1"/>
    <col min="13" max="13" width="24.875" style="1" customWidth="1"/>
    <col min="14" max="14" width="4.375" style="1" customWidth="1"/>
    <col min="15" max="15" width="2.25" style="1" customWidth="1"/>
    <col min="16" max="18" width="3.5" style="1" customWidth="1"/>
    <col min="19" max="19" width="2.25" style="1" customWidth="1"/>
    <col min="20" max="20" width="4.375" style="1" customWidth="1"/>
    <col min="21" max="21" width="24.875" style="1" customWidth="1"/>
    <col min="22" max="22" width="6.875" style="50" customWidth="1"/>
    <col min="23" max="23" width="9" style="50" hidden="1" customWidth="1"/>
    <col min="24" max="16384" width="9" style="50"/>
  </cols>
  <sheetData>
    <row r="1" spans="1:23" ht="17.25" x14ac:dyDescent="0.15">
      <c r="A1" s="364" t="s">
        <v>325</v>
      </c>
      <c r="B1" s="364"/>
      <c r="C1" s="364"/>
      <c r="D1" s="364"/>
      <c r="E1" s="364"/>
      <c r="F1" s="364"/>
      <c r="G1" s="364"/>
      <c r="H1" s="364"/>
      <c r="I1" s="364"/>
      <c r="J1" s="4" t="s">
        <v>22</v>
      </c>
      <c r="L1" s="364" t="s">
        <v>325</v>
      </c>
      <c r="M1" s="364"/>
      <c r="N1" s="364"/>
      <c r="O1" s="364"/>
      <c r="P1" s="364"/>
      <c r="Q1" s="364"/>
      <c r="R1" s="364"/>
      <c r="S1" s="364"/>
      <c r="T1" s="364"/>
      <c r="U1" s="4" t="s">
        <v>22</v>
      </c>
    </row>
    <row r="2" spans="1:23" ht="18.75" x14ac:dyDescent="0.15">
      <c r="A2" s="49"/>
      <c r="B2" s="243" t="s">
        <v>326</v>
      </c>
      <c r="C2" s="365" t="s">
        <v>336</v>
      </c>
      <c r="D2" s="365"/>
      <c r="E2" s="365"/>
      <c r="F2" s="365"/>
      <c r="G2" s="365"/>
      <c r="H2" s="365"/>
      <c r="I2" s="365"/>
      <c r="J2" s="73"/>
      <c r="L2" s="49"/>
      <c r="M2" s="243" t="s">
        <v>326</v>
      </c>
      <c r="N2" s="365" t="s">
        <v>327</v>
      </c>
      <c r="O2" s="365"/>
      <c r="P2" s="365"/>
      <c r="Q2" s="365"/>
      <c r="R2" s="365"/>
      <c r="S2" s="365"/>
      <c r="T2" s="365"/>
      <c r="U2" s="73"/>
    </row>
    <row r="3" spans="1:23" ht="18.75" x14ac:dyDescent="0.15">
      <c r="A3" s="99" t="s">
        <v>66</v>
      </c>
      <c r="B3" s="65"/>
      <c r="C3" s="66"/>
      <c r="D3" s="67"/>
      <c r="E3" s="68"/>
      <c r="F3" s="69"/>
      <c r="G3" s="70"/>
      <c r="H3" s="70"/>
      <c r="I3" s="71"/>
      <c r="J3" s="72" t="s">
        <v>117</v>
      </c>
      <c r="L3" s="99" t="s">
        <v>66</v>
      </c>
      <c r="M3" s="65"/>
      <c r="N3" s="66"/>
      <c r="O3" s="67"/>
      <c r="P3" s="68"/>
      <c r="Q3" s="69"/>
      <c r="R3" s="70"/>
      <c r="S3" s="70"/>
      <c r="T3" s="71"/>
      <c r="U3" s="72" t="s">
        <v>100</v>
      </c>
    </row>
    <row r="4" spans="1:23" ht="14.25" customHeight="1" x14ac:dyDescent="0.15">
      <c r="A4" s="360" t="s">
        <v>80</v>
      </c>
      <c r="B4" s="353" t="s">
        <v>170</v>
      </c>
      <c r="C4" s="363">
        <f>IF(ISBLANK(E4),"",SUM(E4:E5))</f>
        <v>1</v>
      </c>
      <c r="D4" s="366"/>
      <c r="E4" s="240">
        <v>1</v>
      </c>
      <c r="F4" s="240" t="s">
        <v>51</v>
      </c>
      <c r="G4" s="240">
        <v>1</v>
      </c>
      <c r="H4" s="366"/>
      <c r="I4" s="363">
        <f>IF(ISBLANK(G4),"",SUM(G4:G5))</f>
        <v>1</v>
      </c>
      <c r="J4" s="353" t="s">
        <v>90</v>
      </c>
      <c r="L4" s="360" t="s">
        <v>80</v>
      </c>
      <c r="M4" s="353" t="s">
        <v>156</v>
      </c>
      <c r="N4" s="363">
        <f>IF(ISBLANK(P4),"",SUM(P4:P5))</f>
        <v>4</v>
      </c>
      <c r="O4" s="366"/>
      <c r="P4" s="240">
        <v>2</v>
      </c>
      <c r="Q4" s="240" t="s">
        <v>51</v>
      </c>
      <c r="R4" s="240">
        <v>0</v>
      </c>
      <c r="S4" s="366"/>
      <c r="T4" s="363">
        <f>IF(ISBLANK(R4),"",SUM(R4:R5))</f>
        <v>0</v>
      </c>
      <c r="U4" s="353" t="s">
        <v>102</v>
      </c>
      <c r="W4" s="138" t="s">
        <v>103</v>
      </c>
    </row>
    <row r="5" spans="1:23" ht="14.25" customHeight="1" x14ac:dyDescent="0.15">
      <c r="A5" s="361"/>
      <c r="B5" s="353"/>
      <c r="C5" s="363"/>
      <c r="D5" s="366"/>
      <c r="E5" s="240">
        <v>0</v>
      </c>
      <c r="F5" s="240" t="s">
        <v>51</v>
      </c>
      <c r="G5" s="240">
        <v>0</v>
      </c>
      <c r="H5" s="366"/>
      <c r="I5" s="363"/>
      <c r="J5" s="353"/>
      <c r="L5" s="361"/>
      <c r="M5" s="353"/>
      <c r="N5" s="363"/>
      <c r="O5" s="366"/>
      <c r="P5" s="240">
        <v>2</v>
      </c>
      <c r="Q5" s="240" t="s">
        <v>51</v>
      </c>
      <c r="R5" s="240">
        <v>0</v>
      </c>
      <c r="S5" s="366"/>
      <c r="T5" s="363"/>
      <c r="U5" s="353"/>
      <c r="W5" s="138" t="s">
        <v>328</v>
      </c>
    </row>
    <row r="6" spans="1:23" ht="18.75" x14ac:dyDescent="0.15">
      <c r="A6" s="361"/>
      <c r="B6" s="54" t="s">
        <v>166</v>
      </c>
      <c r="C6" s="52"/>
      <c r="D6" s="52"/>
      <c r="E6" s="354" t="s">
        <v>29</v>
      </c>
      <c r="F6" s="354"/>
      <c r="G6" s="354"/>
      <c r="H6" s="52"/>
      <c r="I6" s="52"/>
      <c r="J6" s="55" t="s">
        <v>91</v>
      </c>
      <c r="L6" s="361"/>
      <c r="M6" s="54" t="s">
        <v>329</v>
      </c>
      <c r="N6" s="52"/>
      <c r="O6" s="52"/>
      <c r="P6" s="354" t="s">
        <v>29</v>
      </c>
      <c r="Q6" s="354"/>
      <c r="R6" s="354"/>
      <c r="S6" s="52"/>
      <c r="T6" s="52"/>
      <c r="U6" s="55"/>
      <c r="W6" s="138"/>
    </row>
    <row r="7" spans="1:23" ht="18.75" x14ac:dyDescent="0.15">
      <c r="A7" s="361"/>
      <c r="B7" s="56"/>
      <c r="C7" s="52"/>
      <c r="D7" s="52"/>
      <c r="E7" s="354" t="s">
        <v>30</v>
      </c>
      <c r="F7" s="354"/>
      <c r="G7" s="354"/>
      <c r="H7" s="52"/>
      <c r="I7" s="52"/>
      <c r="J7" s="57"/>
      <c r="L7" s="361"/>
      <c r="M7" s="56"/>
      <c r="N7" s="52"/>
      <c r="O7" s="52"/>
      <c r="P7" s="354" t="s">
        <v>30</v>
      </c>
      <c r="Q7" s="354"/>
      <c r="R7" s="354"/>
      <c r="S7" s="52"/>
      <c r="T7" s="52"/>
      <c r="U7" s="57"/>
    </row>
    <row r="8" spans="1:23" ht="18.75" x14ac:dyDescent="0.15">
      <c r="A8" s="362"/>
      <c r="B8" s="56"/>
      <c r="C8" s="242"/>
      <c r="D8" s="242"/>
      <c r="E8" s="354" t="s">
        <v>31</v>
      </c>
      <c r="F8" s="354"/>
      <c r="G8" s="354"/>
      <c r="H8" s="242"/>
      <c r="I8" s="242"/>
      <c r="J8" s="57"/>
      <c r="L8" s="362"/>
      <c r="M8" s="56"/>
      <c r="N8" s="242"/>
      <c r="O8" s="242"/>
      <c r="P8" s="354" t="s">
        <v>31</v>
      </c>
      <c r="Q8" s="354"/>
      <c r="R8" s="354"/>
      <c r="S8" s="242"/>
      <c r="T8" s="242"/>
      <c r="U8" s="57"/>
    </row>
    <row r="9" spans="1:23" ht="18.75" x14ac:dyDescent="0.15">
      <c r="A9" s="245"/>
      <c r="B9" s="79"/>
      <c r="C9" s="239"/>
      <c r="D9" s="12"/>
      <c r="E9" s="236"/>
      <c r="F9" s="236"/>
      <c r="G9" s="236"/>
      <c r="H9" s="12"/>
      <c r="I9" s="239"/>
      <c r="J9" s="237"/>
      <c r="L9" s="245"/>
      <c r="M9" s="79"/>
      <c r="N9" s="239"/>
      <c r="O9" s="12"/>
      <c r="P9" s="236"/>
      <c r="Q9" s="236"/>
      <c r="R9" s="236"/>
      <c r="S9" s="12"/>
      <c r="T9" s="239"/>
      <c r="U9" s="237"/>
    </row>
    <row r="10" spans="1:23" ht="14.25" customHeight="1" x14ac:dyDescent="0.15">
      <c r="A10" s="355" t="s">
        <v>80</v>
      </c>
      <c r="B10" s="358" t="s">
        <v>126</v>
      </c>
      <c r="C10" s="359">
        <f>IF(ISBLANK(E10),"",SUM(E10:E11))</f>
        <v>3</v>
      </c>
      <c r="D10" s="64"/>
      <c r="E10" s="238">
        <v>1</v>
      </c>
      <c r="F10" s="238" t="s">
        <v>51</v>
      </c>
      <c r="G10" s="238">
        <v>0</v>
      </c>
      <c r="H10" s="64"/>
      <c r="I10" s="359">
        <f>IF(ISBLANK(G10),"",SUM(G10:G11))</f>
        <v>0</v>
      </c>
      <c r="J10" s="358" t="s">
        <v>133</v>
      </c>
      <c r="L10" s="355" t="s">
        <v>80</v>
      </c>
      <c r="M10" s="358" t="s">
        <v>105</v>
      </c>
      <c r="N10" s="359">
        <f>IF(ISBLANK(P10),"",SUM(P10:P11))</f>
        <v>0</v>
      </c>
      <c r="O10" s="64"/>
      <c r="P10" s="238">
        <v>0</v>
      </c>
      <c r="Q10" s="238" t="s">
        <v>51</v>
      </c>
      <c r="R10" s="238">
        <v>2</v>
      </c>
      <c r="S10" s="64"/>
      <c r="T10" s="359">
        <f>IF(ISBLANK(R10),"",SUM(R10:R11))</f>
        <v>2</v>
      </c>
      <c r="U10" s="358" t="s">
        <v>87</v>
      </c>
    </row>
    <row r="11" spans="1:23" ht="14.25" customHeight="1" x14ac:dyDescent="0.15">
      <c r="A11" s="356"/>
      <c r="B11" s="358"/>
      <c r="C11" s="359"/>
      <c r="D11" s="64"/>
      <c r="E11" s="238">
        <v>2</v>
      </c>
      <c r="F11" s="238" t="s">
        <v>51</v>
      </c>
      <c r="G11" s="238">
        <v>0</v>
      </c>
      <c r="H11" s="64"/>
      <c r="I11" s="359"/>
      <c r="J11" s="358"/>
      <c r="L11" s="356"/>
      <c r="M11" s="358"/>
      <c r="N11" s="359"/>
      <c r="O11" s="64"/>
      <c r="P11" s="238">
        <v>0</v>
      </c>
      <c r="Q11" s="238" t="s">
        <v>51</v>
      </c>
      <c r="R11" s="238">
        <v>0</v>
      </c>
      <c r="S11" s="64"/>
      <c r="T11" s="359"/>
      <c r="U11" s="358"/>
    </row>
    <row r="12" spans="1:23" ht="18.75" x14ac:dyDescent="0.15">
      <c r="A12" s="356"/>
      <c r="B12" s="58" t="s">
        <v>337</v>
      </c>
      <c r="C12" s="241"/>
      <c r="D12" s="64"/>
      <c r="E12" s="351" t="s">
        <v>29</v>
      </c>
      <c r="F12" s="351"/>
      <c r="G12" s="351"/>
      <c r="H12" s="64"/>
      <c r="I12" s="241"/>
      <c r="J12" s="59"/>
      <c r="L12" s="356"/>
      <c r="M12" s="58"/>
      <c r="N12" s="241"/>
      <c r="O12" s="64"/>
      <c r="P12" s="351" t="s">
        <v>29</v>
      </c>
      <c r="Q12" s="351"/>
      <c r="R12" s="351"/>
      <c r="S12" s="64"/>
      <c r="T12" s="241"/>
      <c r="U12" s="59" t="s">
        <v>330</v>
      </c>
    </row>
    <row r="13" spans="1:23" ht="18.75" x14ac:dyDescent="0.15">
      <c r="A13" s="356"/>
      <c r="B13" s="60"/>
      <c r="C13" s="241"/>
      <c r="D13" s="64"/>
      <c r="E13" s="351" t="s">
        <v>30</v>
      </c>
      <c r="F13" s="351"/>
      <c r="G13" s="351"/>
      <c r="H13" s="64"/>
      <c r="I13" s="241"/>
      <c r="J13" s="61"/>
      <c r="L13" s="356"/>
      <c r="M13" s="60"/>
      <c r="N13" s="241"/>
      <c r="O13" s="64"/>
      <c r="P13" s="351" t="s">
        <v>30</v>
      </c>
      <c r="Q13" s="351"/>
      <c r="R13" s="351"/>
      <c r="S13" s="64"/>
      <c r="T13" s="241"/>
      <c r="U13" s="61"/>
    </row>
    <row r="14" spans="1:23" ht="18.75" x14ac:dyDescent="0.15">
      <c r="A14" s="357"/>
      <c r="B14" s="60"/>
      <c r="C14" s="241"/>
      <c r="D14" s="64"/>
      <c r="E14" s="351" t="s">
        <v>31</v>
      </c>
      <c r="F14" s="351"/>
      <c r="G14" s="351"/>
      <c r="H14" s="64"/>
      <c r="I14" s="241"/>
      <c r="J14" s="61"/>
      <c r="L14" s="357"/>
      <c r="M14" s="60"/>
      <c r="N14" s="241"/>
      <c r="O14" s="64"/>
      <c r="P14" s="351" t="s">
        <v>31</v>
      </c>
      <c r="Q14" s="351"/>
      <c r="R14" s="351"/>
      <c r="S14" s="64"/>
      <c r="T14" s="241"/>
      <c r="U14" s="61"/>
    </row>
    <row r="15" spans="1:23" ht="18.75" x14ac:dyDescent="0.15">
      <c r="A15" s="245"/>
      <c r="B15" s="79"/>
      <c r="C15" s="239"/>
      <c r="D15" s="12"/>
      <c r="E15" s="236"/>
      <c r="F15" s="236"/>
      <c r="G15" s="236"/>
      <c r="H15" s="12"/>
      <c r="I15" s="239"/>
      <c r="J15" s="237"/>
      <c r="L15" s="245"/>
      <c r="M15" s="79"/>
      <c r="N15" s="239"/>
      <c r="O15" s="12"/>
      <c r="P15" s="236"/>
      <c r="Q15" s="236"/>
      <c r="R15" s="236"/>
      <c r="S15" s="12"/>
      <c r="T15" s="239"/>
      <c r="U15" s="237"/>
    </row>
    <row r="16" spans="1:23" ht="14.25" customHeight="1" x14ac:dyDescent="0.15">
      <c r="A16" s="360" t="s">
        <v>80</v>
      </c>
      <c r="B16" s="353" t="s">
        <v>86</v>
      </c>
      <c r="C16" s="363">
        <f>IF(ISBLANK(E16),"",SUM(E16:E17))</f>
        <v>0</v>
      </c>
      <c r="D16" s="244"/>
      <c r="E16" s="240">
        <v>0</v>
      </c>
      <c r="F16" s="240" t="s">
        <v>51</v>
      </c>
      <c r="G16" s="240">
        <v>6</v>
      </c>
      <c r="H16" s="244"/>
      <c r="I16" s="363">
        <f>IF(ISBLANK(G16),"",SUM(G16:G17))</f>
        <v>11</v>
      </c>
      <c r="J16" s="353" t="s">
        <v>90</v>
      </c>
      <c r="L16" s="360" t="s">
        <v>80</v>
      </c>
      <c r="M16" s="353" t="s">
        <v>92</v>
      </c>
      <c r="N16" s="363">
        <f>IF(ISBLANK(P16),"",SUM(P16:P17))</f>
        <v>10</v>
      </c>
      <c r="O16" s="244"/>
      <c r="P16" s="240">
        <v>5</v>
      </c>
      <c r="Q16" s="240" t="s">
        <v>51</v>
      </c>
      <c r="R16" s="240">
        <v>0</v>
      </c>
      <c r="S16" s="244"/>
      <c r="T16" s="363">
        <f>IF(ISBLANK(R16),"",SUM(R16:R17))</f>
        <v>0</v>
      </c>
      <c r="U16" s="353" t="s">
        <v>93</v>
      </c>
    </row>
    <row r="17" spans="1:21" ht="14.25" customHeight="1" x14ac:dyDescent="0.15">
      <c r="A17" s="361"/>
      <c r="B17" s="353"/>
      <c r="C17" s="363"/>
      <c r="D17" s="244"/>
      <c r="E17" s="240">
        <v>0</v>
      </c>
      <c r="F17" s="240" t="s">
        <v>51</v>
      </c>
      <c r="G17" s="240">
        <v>5</v>
      </c>
      <c r="H17" s="244"/>
      <c r="I17" s="363"/>
      <c r="J17" s="353"/>
      <c r="L17" s="361"/>
      <c r="M17" s="353"/>
      <c r="N17" s="363"/>
      <c r="O17" s="244"/>
      <c r="P17" s="240">
        <v>5</v>
      </c>
      <c r="Q17" s="240" t="s">
        <v>51</v>
      </c>
      <c r="R17" s="240">
        <v>0</v>
      </c>
      <c r="S17" s="244"/>
      <c r="T17" s="363"/>
      <c r="U17" s="353"/>
    </row>
    <row r="18" spans="1:21" ht="18.75" x14ac:dyDescent="0.15">
      <c r="A18" s="361"/>
      <c r="B18" s="54"/>
      <c r="C18" s="52"/>
      <c r="D18" s="52"/>
      <c r="E18" s="354" t="s">
        <v>29</v>
      </c>
      <c r="F18" s="354"/>
      <c r="G18" s="354"/>
      <c r="H18" s="52"/>
      <c r="I18" s="52"/>
      <c r="J18" s="55" t="s">
        <v>338</v>
      </c>
      <c r="L18" s="361"/>
      <c r="M18" s="54" t="s">
        <v>331</v>
      </c>
      <c r="N18" s="52"/>
      <c r="O18" s="52"/>
      <c r="P18" s="354" t="s">
        <v>29</v>
      </c>
      <c r="Q18" s="354"/>
      <c r="R18" s="354"/>
      <c r="S18" s="52"/>
      <c r="T18" s="52"/>
      <c r="U18" s="55"/>
    </row>
    <row r="19" spans="1:21" ht="18.75" x14ac:dyDescent="0.15">
      <c r="A19" s="361"/>
      <c r="B19" s="56" t="s">
        <v>131</v>
      </c>
      <c r="C19" s="52"/>
      <c r="D19" s="52"/>
      <c r="E19" s="354" t="s">
        <v>30</v>
      </c>
      <c r="F19" s="354"/>
      <c r="G19" s="354"/>
      <c r="H19" s="52"/>
      <c r="I19" s="52"/>
      <c r="J19" s="57"/>
      <c r="L19" s="361"/>
      <c r="M19" s="56"/>
      <c r="N19" s="52"/>
      <c r="O19" s="52"/>
      <c r="P19" s="354" t="s">
        <v>30</v>
      </c>
      <c r="Q19" s="354"/>
      <c r="R19" s="354"/>
      <c r="S19" s="52"/>
      <c r="T19" s="52"/>
      <c r="U19" s="57"/>
    </row>
    <row r="20" spans="1:21" ht="18.75" x14ac:dyDescent="0.15">
      <c r="A20" s="362"/>
      <c r="B20" s="56"/>
      <c r="C20" s="242"/>
      <c r="D20" s="242"/>
      <c r="E20" s="354" t="s">
        <v>31</v>
      </c>
      <c r="F20" s="354"/>
      <c r="G20" s="354"/>
      <c r="H20" s="242"/>
      <c r="I20" s="242"/>
      <c r="J20" s="57"/>
      <c r="L20" s="362"/>
      <c r="M20" s="56"/>
      <c r="N20" s="242"/>
      <c r="O20" s="242"/>
      <c r="P20" s="354" t="s">
        <v>31</v>
      </c>
      <c r="Q20" s="354"/>
      <c r="R20" s="354"/>
      <c r="S20" s="242"/>
      <c r="T20" s="242"/>
      <c r="U20" s="57"/>
    </row>
    <row r="21" spans="1:21" ht="18.75" x14ac:dyDescent="0.15">
      <c r="A21" s="245"/>
      <c r="B21" s="79"/>
      <c r="C21" s="239"/>
      <c r="D21" s="12"/>
      <c r="E21" s="236"/>
      <c r="F21" s="236"/>
      <c r="G21" s="236"/>
      <c r="H21" s="12"/>
      <c r="I21" s="239"/>
      <c r="J21" s="237"/>
      <c r="L21" s="245"/>
      <c r="M21" s="79"/>
      <c r="N21" s="239"/>
      <c r="O21" s="12"/>
      <c r="P21" s="236"/>
      <c r="Q21" s="236"/>
      <c r="R21" s="236"/>
      <c r="S21" s="12"/>
      <c r="T21" s="239"/>
      <c r="U21" s="237"/>
    </row>
    <row r="22" spans="1:21" ht="14.25" customHeight="1" x14ac:dyDescent="0.15">
      <c r="A22" s="355" t="s">
        <v>80</v>
      </c>
      <c r="B22" s="358" t="s">
        <v>161</v>
      </c>
      <c r="C22" s="359">
        <f>IF(ISBLANK(E22),"",SUM(E22:E23))</f>
        <v>0</v>
      </c>
      <c r="D22" s="64"/>
      <c r="E22" s="238">
        <v>0</v>
      </c>
      <c r="F22" s="238" t="s">
        <v>51</v>
      </c>
      <c r="G22" s="238">
        <v>0</v>
      </c>
      <c r="H22" s="64"/>
      <c r="I22" s="359">
        <f>IF(ISBLANK(G22),"",SUM(G22:G23))</f>
        <v>1</v>
      </c>
      <c r="J22" s="358" t="s">
        <v>121</v>
      </c>
      <c r="L22" s="355" t="s">
        <v>80</v>
      </c>
      <c r="M22" s="358" t="s">
        <v>164</v>
      </c>
      <c r="N22" s="359">
        <f>IF(ISBLANK(P22),"",SUM(P22:P23))</f>
        <v>6</v>
      </c>
      <c r="O22" s="64"/>
      <c r="P22" s="238">
        <v>2</v>
      </c>
      <c r="Q22" s="238" t="s">
        <v>51</v>
      </c>
      <c r="R22" s="238">
        <v>1</v>
      </c>
      <c r="S22" s="64"/>
      <c r="T22" s="359">
        <f>IF(ISBLANK(R22),"",SUM(R22:R23))</f>
        <v>3</v>
      </c>
      <c r="U22" s="358" t="s">
        <v>175</v>
      </c>
    </row>
    <row r="23" spans="1:21" ht="14.25" customHeight="1" x14ac:dyDescent="0.15">
      <c r="A23" s="356"/>
      <c r="B23" s="358"/>
      <c r="C23" s="359"/>
      <c r="D23" s="64"/>
      <c r="E23" s="238">
        <v>0</v>
      </c>
      <c r="F23" s="238" t="s">
        <v>51</v>
      </c>
      <c r="G23" s="238">
        <v>1</v>
      </c>
      <c r="H23" s="64"/>
      <c r="I23" s="359"/>
      <c r="J23" s="358"/>
      <c r="L23" s="356"/>
      <c r="M23" s="358"/>
      <c r="N23" s="359"/>
      <c r="O23" s="64"/>
      <c r="P23" s="238">
        <v>4</v>
      </c>
      <c r="Q23" s="238" t="s">
        <v>51</v>
      </c>
      <c r="R23" s="238">
        <v>2</v>
      </c>
      <c r="S23" s="64"/>
      <c r="T23" s="359"/>
      <c r="U23" s="358"/>
    </row>
    <row r="24" spans="1:21" ht="18.75" x14ac:dyDescent="0.15">
      <c r="A24" s="356"/>
      <c r="B24" s="58"/>
      <c r="C24" s="241"/>
      <c r="D24" s="64"/>
      <c r="E24" s="351" t="s">
        <v>29</v>
      </c>
      <c r="F24" s="351"/>
      <c r="G24" s="351"/>
      <c r="H24" s="64"/>
      <c r="I24" s="241"/>
      <c r="J24" s="59" t="s">
        <v>120</v>
      </c>
      <c r="L24" s="356"/>
      <c r="M24" s="58" t="s">
        <v>332</v>
      </c>
      <c r="N24" s="241"/>
      <c r="O24" s="64"/>
      <c r="P24" s="351" t="s">
        <v>29</v>
      </c>
      <c r="Q24" s="351"/>
      <c r="R24" s="351"/>
      <c r="S24" s="64"/>
      <c r="T24" s="241"/>
      <c r="U24" s="59" t="s">
        <v>333</v>
      </c>
    </row>
    <row r="25" spans="1:21" ht="18.75" x14ac:dyDescent="0.15">
      <c r="A25" s="356"/>
      <c r="B25" s="60"/>
      <c r="C25" s="241"/>
      <c r="D25" s="64"/>
      <c r="E25" s="351" t="s">
        <v>30</v>
      </c>
      <c r="F25" s="351"/>
      <c r="G25" s="351"/>
      <c r="H25" s="64"/>
      <c r="I25" s="241"/>
      <c r="J25" s="61"/>
      <c r="L25" s="356"/>
      <c r="M25" s="60"/>
      <c r="N25" s="241"/>
      <c r="O25" s="64"/>
      <c r="P25" s="351" t="s">
        <v>30</v>
      </c>
      <c r="Q25" s="351"/>
      <c r="R25" s="351"/>
      <c r="S25" s="64"/>
      <c r="T25" s="241"/>
      <c r="U25" s="61"/>
    </row>
    <row r="26" spans="1:21" ht="18.75" x14ac:dyDescent="0.15">
      <c r="A26" s="357"/>
      <c r="B26" s="60"/>
      <c r="C26" s="241"/>
      <c r="D26" s="64"/>
      <c r="E26" s="351" t="s">
        <v>31</v>
      </c>
      <c r="F26" s="351"/>
      <c r="G26" s="351"/>
      <c r="H26" s="64"/>
      <c r="I26" s="241"/>
      <c r="J26" s="61"/>
      <c r="L26" s="357"/>
      <c r="M26" s="60"/>
      <c r="N26" s="241"/>
      <c r="O26" s="64"/>
      <c r="P26" s="351" t="s">
        <v>31</v>
      </c>
      <c r="Q26" s="351"/>
      <c r="R26" s="351"/>
      <c r="S26" s="64"/>
      <c r="T26" s="241"/>
      <c r="U26" s="61"/>
    </row>
    <row r="27" spans="1:21" ht="18.75" x14ac:dyDescent="0.15">
      <c r="A27" s="245"/>
      <c r="B27" s="79"/>
      <c r="C27" s="239"/>
      <c r="D27" s="12"/>
      <c r="E27" s="236"/>
      <c r="F27" s="236"/>
      <c r="G27" s="236"/>
      <c r="H27" s="12"/>
      <c r="I27" s="239"/>
      <c r="J27" s="237"/>
      <c r="L27" s="245"/>
      <c r="M27" s="79"/>
      <c r="N27" s="239"/>
      <c r="O27" s="12"/>
      <c r="P27" s="236"/>
      <c r="Q27" s="236"/>
      <c r="R27" s="236"/>
      <c r="S27" s="12"/>
      <c r="T27" s="239"/>
      <c r="U27" s="237"/>
    </row>
    <row r="28" spans="1:21" ht="14.25" customHeight="1" x14ac:dyDescent="0.15">
      <c r="A28" s="360" t="s">
        <v>328</v>
      </c>
      <c r="B28" s="353" t="s">
        <v>264</v>
      </c>
      <c r="C28" s="363">
        <f>IF(ISBLANK(E28),"",SUM(E28:E29))</f>
        <v>0</v>
      </c>
      <c r="D28" s="244"/>
      <c r="E28" s="240">
        <v>0</v>
      </c>
      <c r="F28" s="240" t="s">
        <v>51</v>
      </c>
      <c r="G28" s="240">
        <v>1</v>
      </c>
      <c r="H28" s="244"/>
      <c r="I28" s="363">
        <f>IF(ISBLANK(G28),"",SUM(G28:G29))</f>
        <v>1</v>
      </c>
      <c r="J28" s="353" t="s">
        <v>339</v>
      </c>
      <c r="L28" s="360" t="s">
        <v>80</v>
      </c>
      <c r="M28" s="353" t="s">
        <v>86</v>
      </c>
      <c r="N28" s="363">
        <f>IF(ISBLANK(P28),"",SUM(P28:P29))</f>
        <v>1</v>
      </c>
      <c r="O28" s="244"/>
      <c r="P28" s="240">
        <v>1</v>
      </c>
      <c r="Q28" s="240" t="s">
        <v>51</v>
      </c>
      <c r="R28" s="240">
        <v>2</v>
      </c>
      <c r="S28" s="244"/>
      <c r="T28" s="363">
        <f>IF(ISBLANK(R28),"",SUM(R28:R29))</f>
        <v>2</v>
      </c>
      <c r="U28" s="353" t="s">
        <v>93</v>
      </c>
    </row>
    <row r="29" spans="1:21" ht="14.25" customHeight="1" x14ac:dyDescent="0.15">
      <c r="A29" s="361"/>
      <c r="B29" s="353"/>
      <c r="C29" s="363"/>
      <c r="D29" s="244"/>
      <c r="E29" s="240">
        <v>0</v>
      </c>
      <c r="F29" s="240" t="s">
        <v>51</v>
      </c>
      <c r="G29" s="240">
        <v>0</v>
      </c>
      <c r="H29" s="244"/>
      <c r="I29" s="363"/>
      <c r="J29" s="353"/>
      <c r="L29" s="361"/>
      <c r="M29" s="353"/>
      <c r="N29" s="363"/>
      <c r="O29" s="244"/>
      <c r="P29" s="240">
        <v>0</v>
      </c>
      <c r="Q29" s="240" t="s">
        <v>51</v>
      </c>
      <c r="R29" s="240">
        <v>0</v>
      </c>
      <c r="S29" s="244"/>
      <c r="T29" s="363"/>
      <c r="U29" s="353"/>
    </row>
    <row r="30" spans="1:21" ht="18.75" x14ac:dyDescent="0.15">
      <c r="A30" s="361"/>
      <c r="B30" s="54"/>
      <c r="C30" s="52"/>
      <c r="D30" s="52"/>
      <c r="E30" s="354" t="s">
        <v>29</v>
      </c>
      <c r="F30" s="354"/>
      <c r="G30" s="354"/>
      <c r="H30" s="52"/>
      <c r="I30" s="52"/>
      <c r="J30" s="55" t="s">
        <v>284</v>
      </c>
      <c r="L30" s="361"/>
      <c r="M30" s="54" t="s">
        <v>78</v>
      </c>
      <c r="N30" s="52"/>
      <c r="O30" s="52"/>
      <c r="P30" s="354" t="s">
        <v>29</v>
      </c>
      <c r="Q30" s="354"/>
      <c r="R30" s="354"/>
      <c r="S30" s="52"/>
      <c r="T30" s="52"/>
      <c r="U30" s="55" t="s">
        <v>157</v>
      </c>
    </row>
    <row r="31" spans="1:21" ht="18.75" x14ac:dyDescent="0.15">
      <c r="A31" s="361"/>
      <c r="B31" s="56"/>
      <c r="C31" s="52"/>
      <c r="D31" s="52"/>
      <c r="E31" s="354" t="s">
        <v>30</v>
      </c>
      <c r="F31" s="354"/>
      <c r="G31" s="354"/>
      <c r="H31" s="52"/>
      <c r="I31" s="52"/>
      <c r="J31" s="57"/>
      <c r="L31" s="361"/>
      <c r="M31" s="56"/>
      <c r="N31" s="52"/>
      <c r="O31" s="52"/>
      <c r="P31" s="354" t="s">
        <v>30</v>
      </c>
      <c r="Q31" s="354"/>
      <c r="R31" s="354"/>
      <c r="S31" s="52"/>
      <c r="T31" s="52"/>
      <c r="U31" s="57"/>
    </row>
    <row r="32" spans="1:21" ht="18.75" x14ac:dyDescent="0.15">
      <c r="A32" s="362"/>
      <c r="B32" s="56"/>
      <c r="C32" s="242"/>
      <c r="D32" s="242"/>
      <c r="E32" s="354" t="s">
        <v>31</v>
      </c>
      <c r="F32" s="354"/>
      <c r="G32" s="354"/>
      <c r="H32" s="242"/>
      <c r="I32" s="242"/>
      <c r="J32" s="57"/>
      <c r="L32" s="362"/>
      <c r="M32" s="56"/>
      <c r="N32" s="242"/>
      <c r="O32" s="242"/>
      <c r="P32" s="354" t="s">
        <v>31</v>
      </c>
      <c r="Q32" s="354"/>
      <c r="R32" s="354"/>
      <c r="S32" s="242"/>
      <c r="T32" s="242"/>
      <c r="U32" s="57"/>
    </row>
    <row r="33" spans="1:21" ht="18.75" x14ac:dyDescent="0.15">
      <c r="A33" s="245"/>
      <c r="B33" s="79"/>
      <c r="C33" s="239"/>
      <c r="D33" s="12"/>
      <c r="E33" s="236"/>
      <c r="F33" s="236"/>
      <c r="G33" s="236"/>
      <c r="H33" s="12"/>
      <c r="I33" s="239"/>
      <c r="J33" s="237"/>
      <c r="L33" s="245"/>
      <c r="M33" s="79"/>
      <c r="N33" s="239"/>
      <c r="O33" s="12"/>
      <c r="P33" s="236"/>
      <c r="Q33" s="236"/>
      <c r="R33" s="236"/>
      <c r="S33" s="12"/>
      <c r="T33" s="239"/>
      <c r="U33" s="237"/>
    </row>
    <row r="34" spans="1:21" ht="14.25" customHeight="1" x14ac:dyDescent="0.15">
      <c r="A34" s="355" t="s">
        <v>328</v>
      </c>
      <c r="B34" s="358" t="s">
        <v>161</v>
      </c>
      <c r="C34" s="359">
        <f>IF(ISBLANK(E34),"",SUM(E34:E35))</f>
        <v>6</v>
      </c>
      <c r="D34" s="64"/>
      <c r="E34" s="238">
        <v>1</v>
      </c>
      <c r="F34" s="238" t="s">
        <v>51</v>
      </c>
      <c r="G34" s="238">
        <v>0</v>
      </c>
      <c r="H34" s="64"/>
      <c r="I34" s="359">
        <f>IF(ISBLANK(G34),"",SUM(G34:G35))</f>
        <v>0</v>
      </c>
      <c r="J34" s="358" t="s">
        <v>175</v>
      </c>
      <c r="L34" s="355" t="s">
        <v>80</v>
      </c>
      <c r="M34" s="358" t="s">
        <v>334</v>
      </c>
      <c r="N34" s="359">
        <f>IF(ISBLANK(P34),"",SUM(P34:P35))</f>
        <v>0</v>
      </c>
      <c r="O34" s="64"/>
      <c r="P34" s="238">
        <v>0</v>
      </c>
      <c r="Q34" s="238" t="s">
        <v>51</v>
      </c>
      <c r="R34" s="238">
        <v>0</v>
      </c>
      <c r="S34" s="64"/>
      <c r="T34" s="359">
        <f>IF(ISBLANK(R34),"",SUM(R34:R35))</f>
        <v>0</v>
      </c>
      <c r="U34" s="358" t="s">
        <v>335</v>
      </c>
    </row>
    <row r="35" spans="1:21" ht="14.25" customHeight="1" x14ac:dyDescent="0.15">
      <c r="A35" s="356"/>
      <c r="B35" s="358"/>
      <c r="C35" s="359"/>
      <c r="D35" s="64"/>
      <c r="E35" s="238">
        <v>5</v>
      </c>
      <c r="F35" s="238" t="s">
        <v>51</v>
      </c>
      <c r="G35" s="238">
        <v>0</v>
      </c>
      <c r="H35" s="64"/>
      <c r="I35" s="359"/>
      <c r="J35" s="358"/>
      <c r="L35" s="356"/>
      <c r="M35" s="358"/>
      <c r="N35" s="359"/>
      <c r="O35" s="64"/>
      <c r="P35" s="238">
        <v>0</v>
      </c>
      <c r="Q35" s="238" t="s">
        <v>51</v>
      </c>
      <c r="R35" s="238">
        <v>0</v>
      </c>
      <c r="S35" s="64"/>
      <c r="T35" s="359"/>
      <c r="U35" s="358"/>
    </row>
    <row r="36" spans="1:21" ht="18.75" x14ac:dyDescent="0.15">
      <c r="A36" s="356"/>
      <c r="B36" s="58" t="s">
        <v>340</v>
      </c>
      <c r="C36" s="241"/>
      <c r="D36" s="64"/>
      <c r="E36" s="351" t="s">
        <v>29</v>
      </c>
      <c r="F36" s="351"/>
      <c r="G36" s="351"/>
      <c r="H36" s="64"/>
      <c r="I36" s="241"/>
      <c r="J36" s="59"/>
      <c r="L36" s="356"/>
      <c r="M36" s="58"/>
      <c r="N36" s="241"/>
      <c r="O36" s="64"/>
      <c r="P36" s="351" t="s">
        <v>29</v>
      </c>
      <c r="Q36" s="351"/>
      <c r="R36" s="351"/>
      <c r="S36" s="64"/>
      <c r="T36" s="241"/>
      <c r="U36" s="59"/>
    </row>
    <row r="37" spans="1:21" ht="18.75" x14ac:dyDescent="0.15">
      <c r="A37" s="356"/>
      <c r="B37" s="60"/>
      <c r="C37" s="241"/>
      <c r="D37" s="64"/>
      <c r="E37" s="351" t="s">
        <v>30</v>
      </c>
      <c r="F37" s="351"/>
      <c r="G37" s="351"/>
      <c r="H37" s="64"/>
      <c r="I37" s="241"/>
      <c r="J37" s="61"/>
      <c r="L37" s="356"/>
      <c r="M37" s="60"/>
      <c r="N37" s="241"/>
      <c r="O37" s="64"/>
      <c r="P37" s="351" t="s">
        <v>30</v>
      </c>
      <c r="Q37" s="351"/>
      <c r="R37" s="351"/>
      <c r="S37" s="64"/>
      <c r="T37" s="241"/>
      <c r="U37" s="61"/>
    </row>
    <row r="38" spans="1:21" ht="18.75" x14ac:dyDescent="0.15">
      <c r="A38" s="357"/>
      <c r="B38" s="60"/>
      <c r="C38" s="241"/>
      <c r="D38" s="64"/>
      <c r="E38" s="351" t="s">
        <v>31</v>
      </c>
      <c r="F38" s="351"/>
      <c r="G38" s="351"/>
      <c r="H38" s="64"/>
      <c r="I38" s="241"/>
      <c r="J38" s="61"/>
      <c r="L38" s="357"/>
      <c r="M38" s="60"/>
      <c r="N38" s="241"/>
      <c r="O38" s="64"/>
      <c r="P38" s="351" t="s">
        <v>31</v>
      </c>
      <c r="Q38" s="351"/>
      <c r="R38" s="351"/>
      <c r="S38" s="64"/>
      <c r="T38" s="241"/>
      <c r="U38" s="61"/>
    </row>
    <row r="39" spans="1:21" ht="18.75" x14ac:dyDescent="0.15">
      <c r="A39" s="239"/>
      <c r="B39" s="79"/>
      <c r="C39" s="239"/>
      <c r="D39" s="12"/>
      <c r="E39" s="236"/>
      <c r="F39" s="236"/>
      <c r="G39" s="236"/>
      <c r="H39" s="12"/>
      <c r="I39" s="239"/>
      <c r="J39" s="237"/>
      <c r="L39" s="239"/>
      <c r="M39" s="79"/>
      <c r="N39" s="239"/>
      <c r="O39" s="12"/>
      <c r="P39" s="236"/>
      <c r="Q39" s="236"/>
      <c r="R39" s="236"/>
      <c r="S39" s="12"/>
      <c r="T39" s="239"/>
      <c r="U39" s="237"/>
    </row>
    <row r="40" spans="1:21" ht="14.25" customHeight="1" x14ac:dyDescent="0.15">
      <c r="A40" s="352"/>
      <c r="B40" s="349"/>
      <c r="C40" s="352"/>
      <c r="D40" s="12"/>
      <c r="E40" s="236"/>
      <c r="F40" s="236"/>
      <c r="G40" s="236"/>
      <c r="H40" s="12"/>
      <c r="I40" s="352"/>
      <c r="J40" s="349"/>
      <c r="L40" s="352"/>
      <c r="M40" s="349"/>
      <c r="N40" s="352"/>
      <c r="O40" s="12"/>
      <c r="P40" s="236"/>
      <c r="Q40" s="236"/>
      <c r="R40" s="236"/>
      <c r="S40" s="12"/>
      <c r="T40" s="352"/>
      <c r="U40" s="349"/>
    </row>
    <row r="41" spans="1:21" ht="14.25" customHeight="1" x14ac:dyDescent="0.15">
      <c r="A41" s="352"/>
      <c r="B41" s="349"/>
      <c r="C41" s="352"/>
      <c r="D41" s="12"/>
      <c r="E41" s="236"/>
      <c r="F41" s="236"/>
      <c r="G41" s="236"/>
      <c r="H41" s="12"/>
      <c r="I41" s="352"/>
      <c r="J41" s="349"/>
      <c r="L41" s="352"/>
      <c r="M41" s="349"/>
      <c r="N41" s="352"/>
      <c r="O41" s="12"/>
      <c r="P41" s="236"/>
      <c r="Q41" s="236"/>
      <c r="R41" s="236"/>
      <c r="S41" s="12"/>
      <c r="T41" s="352"/>
      <c r="U41" s="349"/>
    </row>
    <row r="42" spans="1:21" ht="18.75" x14ac:dyDescent="0.15">
      <c r="A42" s="239"/>
      <c r="B42" s="74"/>
      <c r="C42" s="139"/>
      <c r="D42" s="139"/>
      <c r="E42" s="348"/>
      <c r="F42" s="348"/>
      <c r="G42" s="348"/>
      <c r="H42" s="139"/>
      <c r="I42" s="139"/>
      <c r="J42" s="75"/>
      <c r="L42" s="239"/>
      <c r="M42" s="74"/>
      <c r="N42" s="139"/>
      <c r="O42" s="139"/>
      <c r="P42" s="348"/>
      <c r="Q42" s="348"/>
      <c r="R42" s="348"/>
      <c r="S42" s="139"/>
      <c r="T42" s="139"/>
      <c r="U42" s="75"/>
    </row>
    <row r="43" spans="1:21" ht="18.75" x14ac:dyDescent="0.15">
      <c r="A43" s="239"/>
      <c r="B43" s="74"/>
      <c r="C43" s="139"/>
      <c r="D43" s="139"/>
      <c r="E43" s="348"/>
      <c r="F43" s="348"/>
      <c r="G43" s="348"/>
      <c r="H43" s="139"/>
      <c r="I43" s="139"/>
      <c r="J43" s="75"/>
      <c r="L43" s="239"/>
      <c r="M43" s="74"/>
      <c r="N43" s="139"/>
      <c r="O43" s="139"/>
      <c r="P43" s="348"/>
      <c r="Q43" s="348"/>
      <c r="R43" s="348"/>
      <c r="S43" s="139"/>
      <c r="T43" s="139"/>
      <c r="U43" s="75"/>
    </row>
    <row r="44" spans="1:21" ht="18.75" x14ac:dyDescent="0.15">
      <c r="A44" s="239"/>
      <c r="B44" s="74"/>
      <c r="C44" s="239"/>
      <c r="D44" s="239"/>
      <c r="E44" s="348"/>
      <c r="F44" s="348"/>
      <c r="G44" s="348"/>
      <c r="H44" s="239"/>
      <c r="I44" s="239"/>
      <c r="J44" s="75"/>
      <c r="L44" s="239"/>
      <c r="M44" s="74"/>
      <c r="N44" s="239"/>
      <c r="O44" s="239"/>
      <c r="P44" s="348"/>
      <c r="Q44" s="348"/>
      <c r="R44" s="348"/>
      <c r="S44" s="239"/>
      <c r="T44" s="239"/>
      <c r="U44" s="75"/>
    </row>
    <row r="45" spans="1:21" ht="18.75" customHeight="1" x14ac:dyDescent="0.15">
      <c r="A45" s="77"/>
      <c r="B45" s="350"/>
      <c r="C45" s="350"/>
      <c r="D45" s="350"/>
      <c r="E45" s="350"/>
      <c r="F45" s="350"/>
      <c r="G45" s="350"/>
      <c r="H45" s="350"/>
      <c r="I45" s="350"/>
      <c r="J45" s="350"/>
      <c r="L45" s="77"/>
      <c r="M45" s="350"/>
      <c r="N45" s="350"/>
      <c r="O45" s="350"/>
      <c r="P45" s="350"/>
      <c r="Q45" s="350"/>
      <c r="R45" s="350"/>
      <c r="S45" s="350"/>
      <c r="T45" s="350"/>
      <c r="U45" s="350"/>
    </row>
    <row r="46" spans="1:21" ht="14.25" customHeight="1" x14ac:dyDescent="0.15">
      <c r="B46" s="350"/>
      <c r="C46" s="350"/>
      <c r="D46" s="350"/>
      <c r="E46" s="350"/>
      <c r="F46" s="350"/>
      <c r="G46" s="350"/>
      <c r="H46" s="350"/>
      <c r="I46" s="350"/>
      <c r="J46" s="350"/>
      <c r="M46" s="350"/>
      <c r="N46" s="350"/>
      <c r="O46" s="350"/>
      <c r="P46" s="350"/>
      <c r="Q46" s="350"/>
      <c r="R46" s="350"/>
      <c r="S46" s="350"/>
      <c r="T46" s="350"/>
      <c r="U46" s="350"/>
    </row>
    <row r="47" spans="1:21" ht="14.25" customHeight="1" x14ac:dyDescent="0.15">
      <c r="B47" s="140"/>
      <c r="C47" s="139"/>
      <c r="D47" s="12"/>
      <c r="E47" s="236"/>
      <c r="F47" s="236"/>
      <c r="G47" s="236"/>
      <c r="H47" s="12"/>
      <c r="I47" s="139"/>
      <c r="J47" s="140"/>
      <c r="M47" s="140"/>
      <c r="N47" s="139"/>
      <c r="O47" s="12"/>
      <c r="P47" s="236"/>
      <c r="Q47" s="236"/>
      <c r="R47" s="236"/>
      <c r="S47" s="12"/>
      <c r="T47" s="139"/>
      <c r="U47" s="140"/>
    </row>
    <row r="48" spans="1:21" ht="18.75" x14ac:dyDescent="0.15">
      <c r="B48" s="74"/>
      <c r="C48" s="239"/>
      <c r="D48" s="12"/>
      <c r="E48" s="348"/>
      <c r="F48" s="348"/>
      <c r="G48" s="348"/>
      <c r="H48" s="12"/>
      <c r="I48" s="239"/>
      <c r="J48" s="75"/>
      <c r="M48" s="74"/>
      <c r="N48" s="239"/>
      <c r="O48" s="12"/>
      <c r="P48" s="348"/>
      <c r="Q48" s="348"/>
      <c r="R48" s="348"/>
      <c r="S48" s="12"/>
      <c r="T48" s="239"/>
      <c r="U48" s="75"/>
    </row>
    <row r="49" spans="2:21" ht="18.75" x14ac:dyDescent="0.15">
      <c r="B49" s="74"/>
      <c r="C49" s="239"/>
      <c r="D49" s="12"/>
      <c r="E49" s="348"/>
      <c r="F49" s="348"/>
      <c r="G49" s="348"/>
      <c r="H49" s="12"/>
      <c r="I49" s="239"/>
      <c r="J49" s="75"/>
      <c r="M49" s="74"/>
      <c r="N49" s="239"/>
      <c r="O49" s="12"/>
      <c r="P49" s="348"/>
      <c r="Q49" s="348"/>
      <c r="R49" s="348"/>
      <c r="S49" s="12"/>
      <c r="T49" s="239"/>
      <c r="U49" s="75"/>
    </row>
    <row r="50" spans="2:21" ht="18.75" x14ac:dyDescent="0.15">
      <c r="B50" s="74"/>
      <c r="C50" s="239"/>
      <c r="D50" s="12"/>
      <c r="E50" s="348"/>
      <c r="F50" s="348"/>
      <c r="G50" s="348"/>
      <c r="H50" s="12"/>
      <c r="I50" s="239"/>
      <c r="J50" s="75"/>
      <c r="M50" s="74"/>
      <c r="N50" s="239"/>
      <c r="O50" s="12"/>
      <c r="P50" s="348"/>
      <c r="Q50" s="348"/>
      <c r="R50" s="348"/>
      <c r="S50" s="12"/>
      <c r="T50" s="239"/>
      <c r="U50" s="75"/>
    </row>
    <row r="51" spans="2:21" x14ac:dyDescent="0.15">
      <c r="B51" s="76"/>
      <c r="C51" s="77"/>
      <c r="D51" s="77"/>
      <c r="E51" s="76"/>
      <c r="F51" s="76"/>
      <c r="G51" s="76"/>
      <c r="H51" s="77"/>
      <c r="I51" s="77"/>
      <c r="J51" s="76"/>
      <c r="M51" s="76"/>
      <c r="N51" s="77"/>
      <c r="O51" s="77"/>
      <c r="P51" s="76"/>
      <c r="Q51" s="76"/>
      <c r="R51" s="76"/>
      <c r="S51" s="77"/>
      <c r="T51" s="77"/>
      <c r="U51" s="76"/>
    </row>
    <row r="52" spans="2:21" x14ac:dyDescent="0.15">
      <c r="J52" s="78"/>
      <c r="U52" s="78"/>
    </row>
  </sheetData>
  <mergeCells count="128">
    <mergeCell ref="E49:G49"/>
    <mergeCell ref="P49:R49"/>
    <mergeCell ref="E50:G50"/>
    <mergeCell ref="P50:R50"/>
    <mergeCell ref="E44:G44"/>
    <mergeCell ref="P44:R44"/>
    <mergeCell ref="B45:J46"/>
    <mergeCell ref="M45:U46"/>
    <mergeCell ref="E48:G48"/>
    <mergeCell ref="P48:R48"/>
    <mergeCell ref="T40:T41"/>
    <mergeCell ref="U40:U41"/>
    <mergeCell ref="E42:G42"/>
    <mergeCell ref="P42:R42"/>
    <mergeCell ref="E43:G43"/>
    <mergeCell ref="P43:R43"/>
    <mergeCell ref="E38:G38"/>
    <mergeCell ref="P38:R38"/>
    <mergeCell ref="A40:A41"/>
    <mergeCell ref="B40:B41"/>
    <mergeCell ref="C40:C41"/>
    <mergeCell ref="I40:I41"/>
    <mergeCell ref="J40:J41"/>
    <mergeCell ref="L40:L41"/>
    <mergeCell ref="M40:M41"/>
    <mergeCell ref="N40:N41"/>
    <mergeCell ref="T34:T35"/>
    <mergeCell ref="U34:U35"/>
    <mergeCell ref="E36:G36"/>
    <mergeCell ref="P36:R36"/>
    <mergeCell ref="E37:G37"/>
    <mergeCell ref="P37:R37"/>
    <mergeCell ref="E32:G32"/>
    <mergeCell ref="P32:R32"/>
    <mergeCell ref="A34:A38"/>
    <mergeCell ref="B34:B35"/>
    <mergeCell ref="C34:C35"/>
    <mergeCell ref="I34:I35"/>
    <mergeCell ref="J34:J35"/>
    <mergeCell ref="L34:L38"/>
    <mergeCell ref="M34:M35"/>
    <mergeCell ref="N34:N35"/>
    <mergeCell ref="T28:T29"/>
    <mergeCell ref="U28:U29"/>
    <mergeCell ref="E30:G30"/>
    <mergeCell ref="P30:R30"/>
    <mergeCell ref="E31:G31"/>
    <mergeCell ref="P31:R31"/>
    <mergeCell ref="E26:G26"/>
    <mergeCell ref="P26:R26"/>
    <mergeCell ref="A28:A32"/>
    <mergeCell ref="B28:B29"/>
    <mergeCell ref="C28:C29"/>
    <mergeCell ref="I28:I29"/>
    <mergeCell ref="J28:J29"/>
    <mergeCell ref="L28:L32"/>
    <mergeCell ref="M28:M29"/>
    <mergeCell ref="N28:N29"/>
    <mergeCell ref="T22:T23"/>
    <mergeCell ref="U22:U23"/>
    <mergeCell ref="E24:G24"/>
    <mergeCell ref="P24:R24"/>
    <mergeCell ref="E25:G25"/>
    <mergeCell ref="P25:R25"/>
    <mergeCell ref="E20:G20"/>
    <mergeCell ref="P20:R20"/>
    <mergeCell ref="A22:A26"/>
    <mergeCell ref="B22:B23"/>
    <mergeCell ref="C22:C23"/>
    <mergeCell ref="I22:I23"/>
    <mergeCell ref="J22:J23"/>
    <mergeCell ref="L22:L26"/>
    <mergeCell ref="M22:M23"/>
    <mergeCell ref="N22:N23"/>
    <mergeCell ref="T16:T17"/>
    <mergeCell ref="U16:U17"/>
    <mergeCell ref="E18:G18"/>
    <mergeCell ref="P18:R18"/>
    <mergeCell ref="E19:G19"/>
    <mergeCell ref="P19:R19"/>
    <mergeCell ref="E14:G14"/>
    <mergeCell ref="P14:R14"/>
    <mergeCell ref="A16:A20"/>
    <mergeCell ref="B16:B17"/>
    <mergeCell ref="C16:C17"/>
    <mergeCell ref="I16:I17"/>
    <mergeCell ref="J16:J17"/>
    <mergeCell ref="L16:L20"/>
    <mergeCell ref="M16:M17"/>
    <mergeCell ref="N16:N17"/>
    <mergeCell ref="T10:T11"/>
    <mergeCell ref="U10:U11"/>
    <mergeCell ref="E12:G12"/>
    <mergeCell ref="P12:R12"/>
    <mergeCell ref="E13:G13"/>
    <mergeCell ref="P13:R13"/>
    <mergeCell ref="E8:G8"/>
    <mergeCell ref="P8:R8"/>
    <mergeCell ref="A10:A14"/>
    <mergeCell ref="B10:B11"/>
    <mergeCell ref="C10:C11"/>
    <mergeCell ref="I10:I11"/>
    <mergeCell ref="J10:J11"/>
    <mergeCell ref="L10:L14"/>
    <mergeCell ref="M10:M11"/>
    <mergeCell ref="N10:N11"/>
    <mergeCell ref="U4:U5"/>
    <mergeCell ref="E6:G6"/>
    <mergeCell ref="P6:R6"/>
    <mergeCell ref="E7:G7"/>
    <mergeCell ref="P7:R7"/>
    <mergeCell ref="J4:J5"/>
    <mergeCell ref="L4:L8"/>
    <mergeCell ref="M4:M5"/>
    <mergeCell ref="N4:N5"/>
    <mergeCell ref="O4:O5"/>
    <mergeCell ref="S4:S5"/>
    <mergeCell ref="A1:I1"/>
    <mergeCell ref="L1:T1"/>
    <mergeCell ref="C2:I2"/>
    <mergeCell ref="N2:T2"/>
    <mergeCell ref="A4:A8"/>
    <mergeCell ref="B4:B5"/>
    <mergeCell ref="C4:C5"/>
    <mergeCell ref="D4:D5"/>
    <mergeCell ref="H4:H5"/>
    <mergeCell ref="I4:I5"/>
    <mergeCell ref="T4:T5"/>
  </mergeCells>
  <phoneticPr fontId="27"/>
  <dataValidations count="2">
    <dataValidation type="list" allowBlank="1" showInputMessage="1" showErrorMessage="1" sqref="A4:A8 A10:A14 A16:A20 A22:A26 A28:A32 A34:A38">
      <formula1>$M$4:$M$5</formula1>
    </dataValidation>
    <dataValidation type="list" allowBlank="1" showInputMessage="1" showErrorMessage="1" sqref="L4:L8 L34:L38 L28:L32 L22:L26 L16:L20 L10:L14">
      <formula1>$W$4:$W$5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80" zoomScaleNormal="80" zoomScaleSheetLayoutView="80" workbookViewId="0">
      <selection activeCell="N12" sqref="N12"/>
    </sheetView>
  </sheetViews>
  <sheetFormatPr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50" customWidth="1"/>
    <col min="13" max="13" width="0" style="50" hidden="1" customWidth="1"/>
    <col min="14" max="16384" width="9" style="50"/>
  </cols>
  <sheetData>
    <row r="1" spans="2:13" ht="17.25" x14ac:dyDescent="0.15">
      <c r="B1" s="364" t="s">
        <v>67</v>
      </c>
      <c r="C1" s="364"/>
      <c r="D1" s="364"/>
      <c r="E1" s="364"/>
      <c r="F1" s="364"/>
      <c r="G1" s="364"/>
      <c r="H1" s="364"/>
      <c r="I1" s="364"/>
      <c r="J1" s="364"/>
      <c r="K1" s="4" t="s">
        <v>22</v>
      </c>
    </row>
    <row r="2" spans="2:13" ht="18.75" x14ac:dyDescent="0.15">
      <c r="B2" s="49"/>
      <c r="C2" s="227" t="s">
        <v>314</v>
      </c>
      <c r="D2" s="365" t="s">
        <v>315</v>
      </c>
      <c r="E2" s="365"/>
      <c r="F2" s="365"/>
      <c r="G2" s="365"/>
      <c r="H2" s="365"/>
      <c r="I2" s="365"/>
      <c r="J2" s="365"/>
      <c r="K2" s="73"/>
    </row>
    <row r="3" spans="2:13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316</v>
      </c>
    </row>
    <row r="4" spans="2:13" ht="14.25" customHeight="1" x14ac:dyDescent="0.15">
      <c r="B4" s="360" t="s">
        <v>80</v>
      </c>
      <c r="C4" s="353" t="s">
        <v>86</v>
      </c>
      <c r="D4" s="363">
        <f>IF(ISBLANK(F4),"",SUM(F4:F5))</f>
        <v>0</v>
      </c>
      <c r="E4" s="366"/>
      <c r="F4" s="224">
        <v>0</v>
      </c>
      <c r="G4" s="224" t="s">
        <v>51</v>
      </c>
      <c r="H4" s="224">
        <v>3</v>
      </c>
      <c r="I4" s="366"/>
      <c r="J4" s="363">
        <f>IF(ISBLANK(H4),"",SUM(H4:H5))</f>
        <v>6</v>
      </c>
      <c r="K4" s="353" t="s">
        <v>87</v>
      </c>
      <c r="M4" s="138" t="s">
        <v>103</v>
      </c>
    </row>
    <row r="5" spans="2:13" ht="14.25" customHeight="1" x14ac:dyDescent="0.15">
      <c r="B5" s="361"/>
      <c r="C5" s="353"/>
      <c r="D5" s="363"/>
      <c r="E5" s="366"/>
      <c r="F5" s="224">
        <v>0</v>
      </c>
      <c r="G5" s="224" t="s">
        <v>51</v>
      </c>
      <c r="H5" s="224">
        <v>3</v>
      </c>
      <c r="I5" s="366"/>
      <c r="J5" s="363"/>
      <c r="K5" s="353"/>
      <c r="M5" s="138" t="s">
        <v>72</v>
      </c>
    </row>
    <row r="6" spans="2:13" ht="18.75" x14ac:dyDescent="0.15">
      <c r="B6" s="361"/>
      <c r="C6" s="54"/>
      <c r="D6" s="52"/>
      <c r="E6" s="52"/>
      <c r="F6" s="354" t="s">
        <v>29</v>
      </c>
      <c r="G6" s="354"/>
      <c r="H6" s="354"/>
      <c r="I6" s="52"/>
      <c r="J6" s="52"/>
      <c r="K6" s="55" t="s">
        <v>317</v>
      </c>
    </row>
    <row r="7" spans="2:13" ht="18.75" x14ac:dyDescent="0.15">
      <c r="B7" s="361"/>
      <c r="C7" s="56"/>
      <c r="D7" s="52"/>
      <c r="E7" s="52"/>
      <c r="F7" s="354" t="s">
        <v>30</v>
      </c>
      <c r="G7" s="354"/>
      <c r="H7" s="354"/>
      <c r="I7" s="52"/>
      <c r="J7" s="52"/>
      <c r="K7" s="57"/>
    </row>
    <row r="8" spans="2:13" ht="18.75" x14ac:dyDescent="0.15">
      <c r="B8" s="362"/>
      <c r="C8" s="56"/>
      <c r="D8" s="226"/>
      <c r="E8" s="226"/>
      <c r="F8" s="354" t="s">
        <v>31</v>
      </c>
      <c r="G8" s="354"/>
      <c r="H8" s="354"/>
      <c r="I8" s="226"/>
      <c r="J8" s="226"/>
      <c r="K8" s="57"/>
    </row>
    <row r="9" spans="2:13" ht="18.75" x14ac:dyDescent="0.15">
      <c r="B9" s="231"/>
      <c r="C9" s="79"/>
      <c r="D9" s="229"/>
      <c r="E9" s="12"/>
      <c r="F9" s="223"/>
      <c r="G9" s="223"/>
      <c r="H9" s="223"/>
      <c r="I9" s="12"/>
      <c r="J9" s="229"/>
      <c r="K9" s="230"/>
    </row>
    <row r="10" spans="2:13" ht="14.25" customHeight="1" x14ac:dyDescent="0.15">
      <c r="B10" s="355" t="s">
        <v>80</v>
      </c>
      <c r="C10" s="358" t="s">
        <v>161</v>
      </c>
      <c r="D10" s="359">
        <f>IF(ISBLANK(F10),"",SUM(F10:F11))</f>
        <v>0</v>
      </c>
      <c r="E10" s="64"/>
      <c r="F10" s="222">
        <v>0</v>
      </c>
      <c r="G10" s="222" t="s">
        <v>51</v>
      </c>
      <c r="H10" s="222">
        <v>1</v>
      </c>
      <c r="I10" s="64"/>
      <c r="J10" s="359">
        <f>IF(ISBLANK(H10),"",SUM(H10:H11))</f>
        <v>3</v>
      </c>
      <c r="K10" s="358" t="s">
        <v>132</v>
      </c>
    </row>
    <row r="11" spans="2:13" ht="14.25" customHeight="1" x14ac:dyDescent="0.15">
      <c r="B11" s="356"/>
      <c r="C11" s="358"/>
      <c r="D11" s="359"/>
      <c r="E11" s="64"/>
      <c r="F11" s="222">
        <v>0</v>
      </c>
      <c r="G11" s="222" t="s">
        <v>51</v>
      </c>
      <c r="H11" s="222">
        <v>2</v>
      </c>
      <c r="I11" s="64"/>
      <c r="J11" s="359"/>
      <c r="K11" s="358"/>
    </row>
    <row r="12" spans="2:13" ht="18.75" x14ac:dyDescent="0.15">
      <c r="B12" s="356"/>
      <c r="C12" s="58"/>
      <c r="D12" s="225"/>
      <c r="E12" s="64"/>
      <c r="F12" s="351" t="s">
        <v>29</v>
      </c>
      <c r="G12" s="351"/>
      <c r="H12" s="351"/>
      <c r="I12" s="64"/>
      <c r="J12" s="225"/>
      <c r="K12" s="59" t="s">
        <v>318</v>
      </c>
    </row>
    <row r="13" spans="2:13" ht="18.75" x14ac:dyDescent="0.15">
      <c r="B13" s="356"/>
      <c r="C13" s="60"/>
      <c r="D13" s="225"/>
      <c r="E13" s="64"/>
      <c r="F13" s="351" t="s">
        <v>30</v>
      </c>
      <c r="G13" s="351"/>
      <c r="H13" s="351"/>
      <c r="I13" s="64"/>
      <c r="J13" s="225"/>
      <c r="K13" s="61"/>
    </row>
    <row r="14" spans="2:13" ht="18.75" x14ac:dyDescent="0.15">
      <c r="B14" s="357"/>
      <c r="C14" s="60"/>
      <c r="D14" s="225"/>
      <c r="E14" s="64"/>
      <c r="F14" s="351" t="s">
        <v>31</v>
      </c>
      <c r="G14" s="351"/>
      <c r="H14" s="351"/>
      <c r="I14" s="64"/>
      <c r="J14" s="225"/>
      <c r="K14" s="61"/>
    </row>
    <row r="15" spans="2:13" ht="18.75" x14ac:dyDescent="0.15">
      <c r="B15" s="231"/>
      <c r="C15" s="79"/>
      <c r="D15" s="229"/>
      <c r="E15" s="12"/>
      <c r="F15" s="223"/>
      <c r="G15" s="223"/>
      <c r="H15" s="223"/>
      <c r="I15" s="12"/>
      <c r="J15" s="229"/>
      <c r="K15" s="230"/>
    </row>
    <row r="16" spans="2:13" ht="14.25" customHeight="1" x14ac:dyDescent="0.15">
      <c r="B16" s="360" t="s">
        <v>80</v>
      </c>
      <c r="C16" s="353" t="s">
        <v>86</v>
      </c>
      <c r="D16" s="363">
        <f>IF(ISBLANK(F16),"",SUM(F16:F17))</f>
        <v>3</v>
      </c>
      <c r="E16" s="228"/>
      <c r="F16" s="224">
        <v>1</v>
      </c>
      <c r="G16" s="224" t="s">
        <v>51</v>
      </c>
      <c r="H16" s="224">
        <v>0</v>
      </c>
      <c r="I16" s="228"/>
      <c r="J16" s="363">
        <f>IF(ISBLANK(H16),"",SUM(H16:H17))</f>
        <v>1</v>
      </c>
      <c r="K16" s="353" t="s">
        <v>89</v>
      </c>
    </row>
    <row r="17" spans="2:11" ht="14.25" customHeight="1" x14ac:dyDescent="0.15">
      <c r="B17" s="361"/>
      <c r="C17" s="353"/>
      <c r="D17" s="363"/>
      <c r="E17" s="228"/>
      <c r="F17" s="224">
        <v>2</v>
      </c>
      <c r="G17" s="224" t="s">
        <v>51</v>
      </c>
      <c r="H17" s="224">
        <v>1</v>
      </c>
      <c r="I17" s="228"/>
      <c r="J17" s="363"/>
      <c r="K17" s="353"/>
    </row>
    <row r="18" spans="2:11" ht="18.75" x14ac:dyDescent="0.15">
      <c r="B18" s="361"/>
      <c r="C18" s="54" t="s">
        <v>319</v>
      </c>
      <c r="D18" s="52"/>
      <c r="E18" s="52"/>
      <c r="F18" s="354" t="s">
        <v>29</v>
      </c>
      <c r="G18" s="354"/>
      <c r="H18" s="354"/>
      <c r="I18" s="52"/>
      <c r="J18" s="52"/>
      <c r="K18" s="55" t="s">
        <v>107</v>
      </c>
    </row>
    <row r="19" spans="2:11" ht="18.75" x14ac:dyDescent="0.15">
      <c r="B19" s="361"/>
      <c r="C19" s="56"/>
      <c r="D19" s="52"/>
      <c r="E19" s="52"/>
      <c r="F19" s="354" t="s">
        <v>30</v>
      </c>
      <c r="G19" s="354"/>
      <c r="H19" s="354"/>
      <c r="I19" s="52"/>
      <c r="J19" s="52"/>
      <c r="K19" s="57"/>
    </row>
    <row r="20" spans="2:11" ht="18.75" x14ac:dyDescent="0.15">
      <c r="B20" s="362"/>
      <c r="C20" s="56"/>
      <c r="D20" s="226"/>
      <c r="E20" s="226"/>
      <c r="F20" s="354" t="s">
        <v>31</v>
      </c>
      <c r="G20" s="354"/>
      <c r="H20" s="354"/>
      <c r="I20" s="226"/>
      <c r="J20" s="226"/>
      <c r="K20" s="57"/>
    </row>
    <row r="21" spans="2:11" ht="18.75" x14ac:dyDescent="0.15">
      <c r="B21" s="231"/>
      <c r="C21" s="79"/>
      <c r="D21" s="229"/>
      <c r="E21" s="12"/>
      <c r="F21" s="223"/>
      <c r="G21" s="223"/>
      <c r="H21" s="223"/>
      <c r="I21" s="12"/>
      <c r="J21" s="229"/>
      <c r="K21" s="230"/>
    </row>
    <row r="22" spans="2:11" ht="14.25" customHeight="1" x14ac:dyDescent="0.15">
      <c r="B22" s="355" t="s">
        <v>80</v>
      </c>
      <c r="C22" s="358" t="s">
        <v>118</v>
      </c>
      <c r="D22" s="359">
        <f>IF(ISBLANK(F22),"",SUM(F22:F23))</f>
        <v>1</v>
      </c>
      <c r="E22" s="64"/>
      <c r="F22" s="222">
        <v>1</v>
      </c>
      <c r="G22" s="222" t="s">
        <v>51</v>
      </c>
      <c r="H22" s="222">
        <v>1</v>
      </c>
      <c r="I22" s="64"/>
      <c r="J22" s="359">
        <f>IF(ISBLANK(H22),"",SUM(H22:H23))</f>
        <v>2</v>
      </c>
      <c r="K22" s="358" t="s">
        <v>175</v>
      </c>
    </row>
    <row r="23" spans="2:11" ht="14.25" customHeight="1" x14ac:dyDescent="0.15">
      <c r="B23" s="356"/>
      <c r="C23" s="358"/>
      <c r="D23" s="359"/>
      <c r="E23" s="64"/>
      <c r="F23" s="222">
        <v>0</v>
      </c>
      <c r="G23" s="222" t="s">
        <v>51</v>
      </c>
      <c r="H23" s="222">
        <v>1</v>
      </c>
      <c r="I23" s="64"/>
      <c r="J23" s="359"/>
      <c r="K23" s="358"/>
    </row>
    <row r="24" spans="2:11" ht="18.75" x14ac:dyDescent="0.15">
      <c r="B24" s="356"/>
      <c r="C24" s="58" t="s">
        <v>131</v>
      </c>
      <c r="D24" s="225"/>
      <c r="E24" s="64"/>
      <c r="F24" s="351" t="s">
        <v>29</v>
      </c>
      <c r="G24" s="351"/>
      <c r="H24" s="351"/>
      <c r="I24" s="64"/>
      <c r="J24" s="225"/>
      <c r="K24" s="59" t="s">
        <v>320</v>
      </c>
    </row>
    <row r="25" spans="2:11" ht="18.75" x14ac:dyDescent="0.15">
      <c r="B25" s="356"/>
      <c r="C25" s="60"/>
      <c r="D25" s="225"/>
      <c r="E25" s="64"/>
      <c r="F25" s="351" t="s">
        <v>30</v>
      </c>
      <c r="G25" s="351"/>
      <c r="H25" s="351"/>
      <c r="I25" s="64"/>
      <c r="J25" s="225"/>
      <c r="K25" s="61"/>
    </row>
    <row r="26" spans="2:11" ht="18.75" x14ac:dyDescent="0.15">
      <c r="B26" s="357"/>
      <c r="C26" s="60"/>
      <c r="D26" s="225"/>
      <c r="E26" s="64"/>
      <c r="F26" s="351" t="s">
        <v>31</v>
      </c>
      <c r="G26" s="351"/>
      <c r="H26" s="351"/>
      <c r="I26" s="64"/>
      <c r="J26" s="225"/>
      <c r="K26" s="61"/>
    </row>
    <row r="27" spans="2:11" ht="18.75" x14ac:dyDescent="0.15">
      <c r="B27" s="231"/>
      <c r="C27" s="79"/>
      <c r="D27" s="229"/>
      <c r="E27" s="12"/>
      <c r="F27" s="223"/>
      <c r="G27" s="223"/>
      <c r="H27" s="223"/>
      <c r="I27" s="12"/>
      <c r="J27" s="229"/>
      <c r="K27" s="230"/>
    </row>
    <row r="28" spans="2:11" ht="14.25" customHeight="1" x14ac:dyDescent="0.15">
      <c r="B28" s="360" t="s">
        <v>80</v>
      </c>
      <c r="C28" s="353" t="s">
        <v>125</v>
      </c>
      <c r="D28" s="363">
        <f>IF(ISBLANK(F28),"",SUM(F28:F29))</f>
        <v>2</v>
      </c>
      <c r="E28" s="228"/>
      <c r="F28" s="224">
        <v>0</v>
      </c>
      <c r="G28" s="224" t="s">
        <v>51</v>
      </c>
      <c r="H28" s="224">
        <v>0</v>
      </c>
      <c r="I28" s="228"/>
      <c r="J28" s="363">
        <f>IF(ISBLANK(H28),"",SUM(H28:H29))</f>
        <v>0</v>
      </c>
      <c r="K28" s="353" t="s">
        <v>126</v>
      </c>
    </row>
    <row r="29" spans="2:11" ht="14.25" customHeight="1" x14ac:dyDescent="0.15">
      <c r="B29" s="361"/>
      <c r="C29" s="353"/>
      <c r="D29" s="363"/>
      <c r="E29" s="228"/>
      <c r="F29" s="224">
        <v>2</v>
      </c>
      <c r="G29" s="224" t="s">
        <v>51</v>
      </c>
      <c r="H29" s="224">
        <v>0</v>
      </c>
      <c r="I29" s="228"/>
      <c r="J29" s="363"/>
      <c r="K29" s="353"/>
    </row>
    <row r="30" spans="2:11" ht="18.75" x14ac:dyDescent="0.15">
      <c r="B30" s="361"/>
      <c r="C30" s="54" t="s">
        <v>321</v>
      </c>
      <c r="D30" s="52"/>
      <c r="E30" s="52"/>
      <c r="F30" s="354" t="s">
        <v>29</v>
      </c>
      <c r="G30" s="354"/>
      <c r="H30" s="354"/>
      <c r="I30" s="52"/>
      <c r="J30" s="52"/>
      <c r="K30" s="55"/>
    </row>
    <row r="31" spans="2:11" ht="18.75" x14ac:dyDescent="0.15">
      <c r="B31" s="361"/>
      <c r="C31" s="56"/>
      <c r="D31" s="52"/>
      <c r="E31" s="52"/>
      <c r="F31" s="354" t="s">
        <v>30</v>
      </c>
      <c r="G31" s="354"/>
      <c r="H31" s="354"/>
      <c r="I31" s="52"/>
      <c r="J31" s="52"/>
      <c r="K31" s="57"/>
    </row>
    <row r="32" spans="2:11" ht="18.75" x14ac:dyDescent="0.15">
      <c r="B32" s="362"/>
      <c r="C32" s="56"/>
      <c r="D32" s="226"/>
      <c r="E32" s="226"/>
      <c r="F32" s="354" t="s">
        <v>31</v>
      </c>
      <c r="G32" s="354"/>
      <c r="H32" s="354"/>
      <c r="I32" s="226"/>
      <c r="J32" s="226"/>
      <c r="K32" s="57"/>
    </row>
    <row r="33" spans="2:11" ht="18.75" x14ac:dyDescent="0.15">
      <c r="B33" s="231"/>
      <c r="C33" s="79"/>
      <c r="D33" s="229"/>
      <c r="E33" s="12"/>
      <c r="F33" s="223"/>
      <c r="G33" s="223"/>
      <c r="H33" s="223"/>
      <c r="I33" s="12"/>
      <c r="J33" s="229"/>
      <c r="K33" s="230"/>
    </row>
    <row r="34" spans="2:11" ht="14.25" customHeight="1" x14ac:dyDescent="0.15">
      <c r="B34" s="355" t="s">
        <v>80</v>
      </c>
      <c r="C34" s="358" t="s">
        <v>121</v>
      </c>
      <c r="D34" s="359">
        <f>IF(ISBLANK(F34),"",SUM(F34:F35))</f>
        <v>1</v>
      </c>
      <c r="E34" s="64"/>
      <c r="F34" s="222">
        <v>0</v>
      </c>
      <c r="G34" s="222" t="s">
        <v>51</v>
      </c>
      <c r="H34" s="222">
        <v>0</v>
      </c>
      <c r="I34" s="64"/>
      <c r="J34" s="359">
        <f>IF(ISBLANK(H34),"",SUM(H34:H35))</f>
        <v>5</v>
      </c>
      <c r="K34" s="358" t="s">
        <v>133</v>
      </c>
    </row>
    <row r="35" spans="2:11" ht="14.25" customHeight="1" x14ac:dyDescent="0.15">
      <c r="B35" s="356"/>
      <c r="C35" s="358"/>
      <c r="D35" s="359"/>
      <c r="E35" s="64"/>
      <c r="F35" s="222">
        <v>1</v>
      </c>
      <c r="G35" s="222" t="s">
        <v>51</v>
      </c>
      <c r="H35" s="222">
        <v>5</v>
      </c>
      <c r="I35" s="64"/>
      <c r="J35" s="359"/>
      <c r="K35" s="358"/>
    </row>
    <row r="36" spans="2:11" ht="18.75" x14ac:dyDescent="0.15">
      <c r="B36" s="356"/>
      <c r="C36" s="58" t="s">
        <v>91</v>
      </c>
      <c r="D36" s="225"/>
      <c r="E36" s="64"/>
      <c r="F36" s="351" t="s">
        <v>29</v>
      </c>
      <c r="G36" s="351"/>
      <c r="H36" s="351"/>
      <c r="I36" s="64"/>
      <c r="J36" s="225"/>
      <c r="K36" s="59" t="s">
        <v>322</v>
      </c>
    </row>
    <row r="37" spans="2:11" ht="18.75" x14ac:dyDescent="0.15">
      <c r="B37" s="356"/>
      <c r="C37" s="60"/>
      <c r="D37" s="225"/>
      <c r="E37" s="64"/>
      <c r="F37" s="351" t="s">
        <v>30</v>
      </c>
      <c r="G37" s="351"/>
      <c r="H37" s="351"/>
      <c r="I37" s="64"/>
      <c r="J37" s="225"/>
      <c r="K37" s="61"/>
    </row>
    <row r="38" spans="2:11" ht="18.75" x14ac:dyDescent="0.15">
      <c r="B38" s="357"/>
      <c r="C38" s="60"/>
      <c r="D38" s="225"/>
      <c r="E38" s="64"/>
      <c r="F38" s="351" t="s">
        <v>31</v>
      </c>
      <c r="G38" s="351"/>
      <c r="H38" s="351"/>
      <c r="I38" s="64"/>
      <c r="J38" s="225"/>
      <c r="K38" s="61"/>
    </row>
    <row r="39" spans="2:11" ht="18.75" x14ac:dyDescent="0.15">
      <c r="B39" s="229"/>
      <c r="C39" s="79"/>
      <c r="D39" s="229"/>
      <c r="E39" s="12"/>
      <c r="F39" s="223"/>
      <c r="G39" s="223"/>
      <c r="H39" s="223"/>
      <c r="I39" s="12"/>
      <c r="J39" s="229"/>
      <c r="K39" s="230"/>
    </row>
    <row r="40" spans="2:11" ht="14.25" customHeight="1" x14ac:dyDescent="0.15">
      <c r="B40" s="352"/>
      <c r="C40" s="349"/>
      <c r="D40" s="352"/>
      <c r="E40" s="12"/>
      <c r="F40" s="223"/>
      <c r="G40" s="223"/>
      <c r="H40" s="223"/>
      <c r="I40" s="12"/>
      <c r="J40" s="352"/>
      <c r="K40" s="349"/>
    </row>
    <row r="41" spans="2:11" ht="14.25" customHeight="1" x14ac:dyDescent="0.15">
      <c r="B41" s="352"/>
      <c r="C41" s="349"/>
      <c r="D41" s="352"/>
      <c r="E41" s="12"/>
      <c r="F41" s="223"/>
      <c r="G41" s="223"/>
      <c r="H41" s="223"/>
      <c r="I41" s="12"/>
      <c r="J41" s="352"/>
      <c r="K41" s="349"/>
    </row>
    <row r="42" spans="2:11" ht="18.75" x14ac:dyDescent="0.15">
      <c r="B42" s="229"/>
      <c r="C42" s="74"/>
      <c r="D42" s="139"/>
      <c r="E42" s="139"/>
      <c r="F42" s="348"/>
      <c r="G42" s="348"/>
      <c r="H42" s="348"/>
      <c r="I42" s="139"/>
      <c r="J42" s="139"/>
      <c r="K42" s="75"/>
    </row>
    <row r="43" spans="2:11" ht="18.75" x14ac:dyDescent="0.15">
      <c r="B43" s="229"/>
      <c r="C43" s="74"/>
      <c r="D43" s="139"/>
      <c r="E43" s="139"/>
      <c r="F43" s="348"/>
      <c r="G43" s="348"/>
      <c r="H43" s="348"/>
      <c r="I43" s="139"/>
      <c r="J43" s="139"/>
      <c r="K43" s="75"/>
    </row>
    <row r="44" spans="2:11" ht="18.75" x14ac:dyDescent="0.15">
      <c r="B44" s="229"/>
      <c r="C44" s="74"/>
      <c r="D44" s="229"/>
      <c r="E44" s="229"/>
      <c r="F44" s="348"/>
      <c r="G44" s="348"/>
      <c r="H44" s="348"/>
      <c r="I44" s="229"/>
      <c r="J44" s="229"/>
      <c r="K44" s="75"/>
    </row>
    <row r="45" spans="2:11" ht="18.75" customHeight="1" x14ac:dyDescent="0.15">
      <c r="B45" s="77"/>
      <c r="C45" s="350"/>
      <c r="D45" s="350"/>
      <c r="E45" s="350"/>
      <c r="F45" s="350"/>
      <c r="G45" s="350"/>
      <c r="H45" s="350"/>
      <c r="I45" s="350"/>
      <c r="J45" s="350"/>
      <c r="K45" s="350"/>
    </row>
    <row r="46" spans="2:11" ht="14.25" customHeight="1" x14ac:dyDescent="0.15">
      <c r="C46" s="350"/>
      <c r="D46" s="350"/>
      <c r="E46" s="350"/>
      <c r="F46" s="350"/>
      <c r="G46" s="350"/>
      <c r="H46" s="350"/>
      <c r="I46" s="350"/>
      <c r="J46" s="350"/>
      <c r="K46" s="350"/>
    </row>
    <row r="47" spans="2:11" ht="14.25" customHeight="1" x14ac:dyDescent="0.15">
      <c r="C47" s="140"/>
      <c r="D47" s="139"/>
      <c r="E47" s="12"/>
      <c r="F47" s="223"/>
      <c r="G47" s="223"/>
      <c r="H47" s="223"/>
      <c r="I47" s="12"/>
      <c r="J47" s="139"/>
      <c r="K47" s="140"/>
    </row>
    <row r="48" spans="2:11" ht="18.75" x14ac:dyDescent="0.15">
      <c r="C48" s="74"/>
      <c r="D48" s="229"/>
      <c r="E48" s="12"/>
      <c r="F48" s="348"/>
      <c r="G48" s="348"/>
      <c r="H48" s="348"/>
      <c r="I48" s="12"/>
      <c r="J48" s="229"/>
      <c r="K48" s="75"/>
    </row>
    <row r="49" spans="3:11" ht="18.75" x14ac:dyDescent="0.15">
      <c r="C49" s="74"/>
      <c r="D49" s="229"/>
      <c r="E49" s="12"/>
      <c r="F49" s="348"/>
      <c r="G49" s="348"/>
      <c r="H49" s="348"/>
      <c r="I49" s="12"/>
      <c r="J49" s="229"/>
      <c r="K49" s="75"/>
    </row>
    <row r="50" spans="3:11" ht="18.75" x14ac:dyDescent="0.15">
      <c r="C50" s="74"/>
      <c r="D50" s="229"/>
      <c r="E50" s="12"/>
      <c r="F50" s="348"/>
      <c r="G50" s="348"/>
      <c r="H50" s="348"/>
      <c r="I50" s="12"/>
      <c r="J50" s="229"/>
      <c r="K50" s="75"/>
    </row>
    <row r="51" spans="3:11" x14ac:dyDescent="0.15">
      <c r="C51" s="76"/>
      <c r="D51" s="77"/>
      <c r="E51" s="77"/>
      <c r="F51" s="76"/>
      <c r="G51" s="76"/>
      <c r="H51" s="76"/>
      <c r="I51" s="77"/>
      <c r="J51" s="77"/>
      <c r="K51" s="76"/>
    </row>
    <row r="52" spans="3:11" x14ac:dyDescent="0.15">
      <c r="K52" s="78"/>
    </row>
  </sheetData>
  <mergeCells count="64">
    <mergeCell ref="K40:K41"/>
    <mergeCell ref="F42:H42"/>
    <mergeCell ref="F43:H43"/>
    <mergeCell ref="F44:H44"/>
    <mergeCell ref="C45:K46"/>
    <mergeCell ref="J40:J41"/>
    <mergeCell ref="B40:B41"/>
    <mergeCell ref="C40:C41"/>
    <mergeCell ref="D40:D41"/>
    <mergeCell ref="F49:H49"/>
    <mergeCell ref="F50:H50"/>
    <mergeCell ref="F48:H48"/>
    <mergeCell ref="B34:B38"/>
    <mergeCell ref="C34:C35"/>
    <mergeCell ref="D34:D35"/>
    <mergeCell ref="J34:J35"/>
    <mergeCell ref="K34:K35"/>
    <mergeCell ref="F36:H36"/>
    <mergeCell ref="F37:H37"/>
    <mergeCell ref="F38:H38"/>
    <mergeCell ref="B28:B32"/>
    <mergeCell ref="C28:C29"/>
    <mergeCell ref="D28:D29"/>
    <mergeCell ref="K28:K29"/>
    <mergeCell ref="F30:H30"/>
    <mergeCell ref="F31:H31"/>
    <mergeCell ref="F32:H32"/>
    <mergeCell ref="J28:J29"/>
    <mergeCell ref="B22:B26"/>
    <mergeCell ref="C22:C23"/>
    <mergeCell ref="D22:D23"/>
    <mergeCell ref="J22:J23"/>
    <mergeCell ref="K22:K23"/>
    <mergeCell ref="F24:H24"/>
    <mergeCell ref="F25:H25"/>
    <mergeCell ref="F26:H26"/>
    <mergeCell ref="B16:B20"/>
    <mergeCell ref="C16:C17"/>
    <mergeCell ref="D16:D17"/>
    <mergeCell ref="K16:K17"/>
    <mergeCell ref="F18:H18"/>
    <mergeCell ref="F19:H19"/>
    <mergeCell ref="F20:H20"/>
    <mergeCell ref="J16:J17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10:B14 B16:B20 B22:B26 B28:B32 B34:B38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="80" zoomScaleNormal="80" zoomScaleSheetLayoutView="80" workbookViewId="0">
      <selection activeCell="M12" sqref="M12"/>
    </sheetView>
  </sheetViews>
  <sheetFormatPr defaultRowHeight="13.5" x14ac:dyDescent="0.15"/>
  <cols>
    <col min="1" max="1" width="2.5" style="4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50" customWidth="1"/>
    <col min="12" max="16384" width="9" style="50"/>
  </cols>
  <sheetData>
    <row r="1" spans="2:10" ht="17.25" x14ac:dyDescent="0.15">
      <c r="B1" s="364" t="s">
        <v>293</v>
      </c>
      <c r="C1" s="364"/>
      <c r="D1" s="364"/>
      <c r="E1" s="364"/>
      <c r="F1" s="364"/>
      <c r="G1" s="364"/>
      <c r="H1" s="364"/>
      <c r="I1" s="364"/>
      <c r="J1" s="4" t="s">
        <v>22</v>
      </c>
    </row>
    <row r="2" spans="2:10" ht="18.75" x14ac:dyDescent="0.15">
      <c r="B2" s="220" t="s">
        <v>304</v>
      </c>
      <c r="C2" s="365" t="s">
        <v>305</v>
      </c>
      <c r="D2" s="365"/>
      <c r="E2" s="365"/>
      <c r="F2" s="365"/>
      <c r="G2" s="365"/>
      <c r="H2" s="365"/>
      <c r="I2" s="365"/>
      <c r="J2" s="73"/>
    </row>
    <row r="3" spans="2:10" ht="18.75" x14ac:dyDescent="0.15">
      <c r="B3" s="65"/>
      <c r="C3" s="66"/>
      <c r="D3" s="67"/>
      <c r="E3" s="68"/>
      <c r="F3" s="69"/>
      <c r="G3" s="70"/>
      <c r="H3" s="70"/>
      <c r="I3" s="71"/>
      <c r="J3" s="72" t="s">
        <v>306</v>
      </c>
    </row>
    <row r="4" spans="2:10" ht="14.25" customHeight="1" x14ac:dyDescent="0.15">
      <c r="B4" s="353" t="s">
        <v>86</v>
      </c>
      <c r="C4" s="363">
        <f>IF(ISBLANK(E4),"",SUM(E4:E5))</f>
        <v>0</v>
      </c>
      <c r="D4" s="366"/>
      <c r="E4" s="217">
        <v>0</v>
      </c>
      <c r="F4" s="217" t="s">
        <v>51</v>
      </c>
      <c r="G4" s="217">
        <v>0</v>
      </c>
      <c r="H4" s="366"/>
      <c r="I4" s="363">
        <f>IF(ISBLANK(G4),"",SUM(G4:G5))</f>
        <v>0</v>
      </c>
      <c r="J4" s="353" t="s">
        <v>90</v>
      </c>
    </row>
    <row r="5" spans="2:10" ht="14.25" customHeight="1" x14ac:dyDescent="0.15">
      <c r="B5" s="353"/>
      <c r="C5" s="363"/>
      <c r="D5" s="366"/>
      <c r="E5" s="217">
        <v>0</v>
      </c>
      <c r="F5" s="217" t="s">
        <v>51</v>
      </c>
      <c r="G5" s="217">
        <v>0</v>
      </c>
      <c r="H5" s="366"/>
      <c r="I5" s="363"/>
      <c r="J5" s="353"/>
    </row>
    <row r="6" spans="2:10" ht="18.75" x14ac:dyDescent="0.15">
      <c r="B6" s="54"/>
      <c r="C6" s="52"/>
      <c r="D6" s="52"/>
      <c r="E6" s="354" t="s">
        <v>29</v>
      </c>
      <c r="F6" s="354"/>
      <c r="G6" s="354"/>
      <c r="H6" s="52"/>
      <c r="I6" s="52"/>
      <c r="J6" s="55"/>
    </row>
    <row r="7" spans="2:10" ht="18.75" x14ac:dyDescent="0.15">
      <c r="B7" s="56"/>
      <c r="C7" s="52"/>
      <c r="D7" s="52"/>
      <c r="E7" s="354" t="s">
        <v>30</v>
      </c>
      <c r="F7" s="354"/>
      <c r="G7" s="354"/>
      <c r="H7" s="52"/>
      <c r="I7" s="52"/>
      <c r="J7" s="57"/>
    </row>
    <row r="8" spans="2:10" ht="18.75" x14ac:dyDescent="0.15">
      <c r="B8" s="56"/>
      <c r="C8" s="219"/>
      <c r="D8" s="219"/>
      <c r="E8" s="354" t="s">
        <v>31</v>
      </c>
      <c r="F8" s="354"/>
      <c r="G8" s="354"/>
      <c r="H8" s="219"/>
      <c r="I8" s="219"/>
      <c r="J8" s="57"/>
    </row>
    <row r="9" spans="2:10" ht="18.75" x14ac:dyDescent="0.15">
      <c r="B9" s="79"/>
      <c r="C9" s="216"/>
      <c r="D9" s="12"/>
      <c r="E9" s="213"/>
      <c r="F9" s="213"/>
      <c r="G9" s="213"/>
      <c r="H9" s="12"/>
      <c r="I9" s="216"/>
      <c r="J9" s="214"/>
    </row>
    <row r="10" spans="2:10" ht="14.25" customHeight="1" x14ac:dyDescent="0.15">
      <c r="B10" s="358" t="s">
        <v>132</v>
      </c>
      <c r="C10" s="359">
        <f>IF(ISBLANK(E10),"",SUM(E10:E11))</f>
        <v>2</v>
      </c>
      <c r="D10" s="64"/>
      <c r="E10" s="215">
        <v>0</v>
      </c>
      <c r="F10" s="215" t="s">
        <v>51</v>
      </c>
      <c r="G10" s="215">
        <v>0</v>
      </c>
      <c r="H10" s="64"/>
      <c r="I10" s="359">
        <f>IF(ISBLANK(G10),"",SUM(G10:G11))</f>
        <v>0</v>
      </c>
      <c r="J10" s="358" t="s">
        <v>133</v>
      </c>
    </row>
    <row r="11" spans="2:10" ht="14.25" customHeight="1" x14ac:dyDescent="0.15">
      <c r="B11" s="358"/>
      <c r="C11" s="359"/>
      <c r="D11" s="64"/>
      <c r="E11" s="215">
        <v>2</v>
      </c>
      <c r="F11" s="215" t="s">
        <v>51</v>
      </c>
      <c r="G11" s="215">
        <v>0</v>
      </c>
      <c r="H11" s="64"/>
      <c r="I11" s="359"/>
      <c r="J11" s="358"/>
    </row>
    <row r="12" spans="2:10" ht="18.75" x14ac:dyDescent="0.15">
      <c r="B12" s="58" t="s">
        <v>307</v>
      </c>
      <c r="C12" s="218"/>
      <c r="D12" s="64"/>
      <c r="E12" s="351" t="s">
        <v>29</v>
      </c>
      <c r="F12" s="351"/>
      <c r="G12" s="351"/>
      <c r="H12" s="64"/>
      <c r="I12" s="218"/>
      <c r="J12" s="59"/>
    </row>
    <row r="13" spans="2:10" ht="18.75" x14ac:dyDescent="0.15">
      <c r="B13" s="60"/>
      <c r="C13" s="218"/>
      <c r="D13" s="64"/>
      <c r="E13" s="351" t="s">
        <v>30</v>
      </c>
      <c r="F13" s="351"/>
      <c r="G13" s="351"/>
      <c r="H13" s="64"/>
      <c r="I13" s="218"/>
      <c r="J13" s="61"/>
    </row>
    <row r="14" spans="2:10" ht="18.75" x14ac:dyDescent="0.15">
      <c r="B14" s="60"/>
      <c r="C14" s="218"/>
      <c r="D14" s="64"/>
      <c r="E14" s="351" t="s">
        <v>31</v>
      </c>
      <c r="F14" s="351"/>
      <c r="G14" s="351"/>
      <c r="H14" s="64"/>
      <c r="I14" s="218"/>
      <c r="J14" s="61"/>
    </row>
    <row r="15" spans="2:10" ht="18.75" x14ac:dyDescent="0.15">
      <c r="B15" s="79"/>
      <c r="C15" s="216"/>
      <c r="D15" s="12"/>
      <c r="E15" s="213"/>
      <c r="F15" s="213"/>
      <c r="G15" s="213"/>
      <c r="H15" s="12"/>
      <c r="I15" s="216"/>
      <c r="J15" s="214"/>
    </row>
    <row r="16" spans="2:10" ht="14.25" customHeight="1" x14ac:dyDescent="0.15">
      <c r="B16" s="353" t="s">
        <v>89</v>
      </c>
      <c r="C16" s="363">
        <f>IF(ISBLANK(E16),"",SUM(E16:E17))</f>
        <v>0</v>
      </c>
      <c r="D16" s="221"/>
      <c r="E16" s="217">
        <v>0</v>
      </c>
      <c r="F16" s="217" t="s">
        <v>51</v>
      </c>
      <c r="G16" s="217">
        <v>1</v>
      </c>
      <c r="H16" s="221"/>
      <c r="I16" s="363">
        <f>IF(ISBLANK(G16),"",SUM(G16:G17))</f>
        <v>4</v>
      </c>
      <c r="J16" s="353" t="s">
        <v>93</v>
      </c>
    </row>
    <row r="17" spans="2:10" ht="14.25" customHeight="1" x14ac:dyDescent="0.15">
      <c r="B17" s="353"/>
      <c r="C17" s="363"/>
      <c r="D17" s="221"/>
      <c r="E17" s="217">
        <v>0</v>
      </c>
      <c r="F17" s="217" t="s">
        <v>51</v>
      </c>
      <c r="G17" s="217">
        <v>3</v>
      </c>
      <c r="H17" s="221"/>
      <c r="I17" s="363"/>
      <c r="J17" s="353"/>
    </row>
    <row r="18" spans="2:10" ht="18.75" x14ac:dyDescent="0.15">
      <c r="B18" s="54" t="s">
        <v>128</v>
      </c>
      <c r="C18" s="52"/>
      <c r="D18" s="52"/>
      <c r="E18" s="354" t="s">
        <v>29</v>
      </c>
      <c r="F18" s="354"/>
      <c r="G18" s="354"/>
      <c r="H18" s="52"/>
      <c r="I18" s="52"/>
      <c r="J18" s="55" t="s">
        <v>308</v>
      </c>
    </row>
    <row r="19" spans="2:10" ht="18.75" x14ac:dyDescent="0.15">
      <c r="B19" s="56"/>
      <c r="C19" s="52"/>
      <c r="D19" s="52"/>
      <c r="E19" s="354" t="s">
        <v>30</v>
      </c>
      <c r="F19" s="354"/>
      <c r="G19" s="354"/>
      <c r="H19" s="52"/>
      <c r="I19" s="52"/>
      <c r="J19" s="57"/>
    </row>
    <row r="20" spans="2:10" ht="18.75" x14ac:dyDescent="0.15">
      <c r="B20" s="56"/>
      <c r="C20" s="219"/>
      <c r="D20" s="219"/>
      <c r="E20" s="354" t="s">
        <v>31</v>
      </c>
      <c r="F20" s="354"/>
      <c r="G20" s="354"/>
      <c r="H20" s="219"/>
      <c r="I20" s="219"/>
      <c r="J20" s="57"/>
    </row>
    <row r="21" spans="2:10" ht="18.75" x14ac:dyDescent="0.15">
      <c r="B21" s="79"/>
      <c r="C21" s="216"/>
      <c r="D21" s="12"/>
      <c r="E21" s="213"/>
      <c r="F21" s="213"/>
      <c r="G21" s="213"/>
      <c r="H21" s="12"/>
      <c r="I21" s="216"/>
      <c r="J21" s="214"/>
    </row>
    <row r="22" spans="2:10" ht="14.25" customHeight="1" x14ac:dyDescent="0.15">
      <c r="B22" s="358" t="s">
        <v>81</v>
      </c>
      <c r="C22" s="359">
        <f>IF(ISBLANK(E22),"",SUM(E22:E23))</f>
        <v>0</v>
      </c>
      <c r="D22" s="64"/>
      <c r="E22" s="215">
        <v>0</v>
      </c>
      <c r="F22" s="215" t="s">
        <v>51</v>
      </c>
      <c r="G22" s="215">
        <v>3</v>
      </c>
      <c r="H22" s="64"/>
      <c r="I22" s="359">
        <f>IF(ISBLANK(G22),"",SUM(G22:G23))</f>
        <v>5</v>
      </c>
      <c r="J22" s="358" t="s">
        <v>298</v>
      </c>
    </row>
    <row r="23" spans="2:10" ht="14.25" customHeight="1" x14ac:dyDescent="0.15">
      <c r="B23" s="358"/>
      <c r="C23" s="359"/>
      <c r="D23" s="64"/>
      <c r="E23" s="215">
        <v>0</v>
      </c>
      <c r="F23" s="215" t="s">
        <v>51</v>
      </c>
      <c r="G23" s="215">
        <v>2</v>
      </c>
      <c r="H23" s="64"/>
      <c r="I23" s="359"/>
      <c r="J23" s="358"/>
    </row>
    <row r="24" spans="2:10" ht="18.75" x14ac:dyDescent="0.15">
      <c r="B24" s="58"/>
      <c r="C24" s="218"/>
      <c r="D24" s="64"/>
      <c r="E24" s="351" t="s">
        <v>29</v>
      </c>
      <c r="F24" s="351"/>
      <c r="G24" s="351"/>
      <c r="H24" s="64"/>
      <c r="I24" s="218"/>
      <c r="J24" s="59" t="s">
        <v>309</v>
      </c>
    </row>
    <row r="25" spans="2:10" ht="18.75" x14ac:dyDescent="0.15">
      <c r="B25" s="60"/>
      <c r="C25" s="218"/>
      <c r="D25" s="64"/>
      <c r="E25" s="351" t="s">
        <v>30</v>
      </c>
      <c r="F25" s="351"/>
      <c r="G25" s="351"/>
      <c r="H25" s="64"/>
      <c r="I25" s="218"/>
      <c r="J25" s="61"/>
    </row>
    <row r="26" spans="2:10" ht="18.75" x14ac:dyDescent="0.15">
      <c r="B26" s="60"/>
      <c r="C26" s="218"/>
      <c r="D26" s="64"/>
      <c r="E26" s="351" t="s">
        <v>31</v>
      </c>
      <c r="F26" s="351"/>
      <c r="G26" s="351"/>
      <c r="H26" s="64"/>
      <c r="I26" s="218"/>
      <c r="J26" s="61"/>
    </row>
    <row r="27" spans="2:10" ht="18.75" x14ac:dyDescent="0.15">
      <c r="B27" s="79"/>
      <c r="C27" s="216"/>
      <c r="D27" s="12"/>
      <c r="E27" s="213"/>
      <c r="F27" s="213"/>
      <c r="G27" s="213"/>
      <c r="H27" s="12"/>
      <c r="I27" s="216"/>
      <c r="J27" s="214"/>
    </row>
    <row r="28" spans="2:10" ht="14.25" customHeight="1" x14ac:dyDescent="0.15">
      <c r="B28" s="353" t="s">
        <v>93</v>
      </c>
      <c r="C28" s="363">
        <f>IF(ISBLANK(E28),"",SUM(E28:E29))</f>
        <v>0</v>
      </c>
      <c r="D28" s="221"/>
      <c r="E28" s="217">
        <v>0</v>
      </c>
      <c r="F28" s="217" t="s">
        <v>51</v>
      </c>
      <c r="G28" s="217">
        <v>4</v>
      </c>
      <c r="H28" s="221"/>
      <c r="I28" s="363">
        <f>IF(ISBLANK(G28),"",SUM(G28:G29))</f>
        <v>9</v>
      </c>
      <c r="J28" s="353" t="s">
        <v>87</v>
      </c>
    </row>
    <row r="29" spans="2:10" ht="14.25" customHeight="1" x14ac:dyDescent="0.15">
      <c r="B29" s="353"/>
      <c r="C29" s="363"/>
      <c r="D29" s="221"/>
      <c r="E29" s="217">
        <v>0</v>
      </c>
      <c r="F29" s="217" t="s">
        <v>51</v>
      </c>
      <c r="G29" s="217">
        <v>5</v>
      </c>
      <c r="H29" s="221"/>
      <c r="I29" s="363"/>
      <c r="J29" s="353"/>
    </row>
    <row r="30" spans="2:10" ht="18.75" x14ac:dyDescent="0.15">
      <c r="B30" s="54"/>
      <c r="C30" s="52"/>
      <c r="D30" s="52"/>
      <c r="E30" s="354" t="s">
        <v>29</v>
      </c>
      <c r="F30" s="354"/>
      <c r="G30" s="354"/>
      <c r="H30" s="52"/>
      <c r="I30" s="52"/>
      <c r="J30" s="55" t="s">
        <v>310</v>
      </c>
    </row>
    <row r="31" spans="2:10" ht="18.75" x14ac:dyDescent="0.15">
      <c r="B31" s="56"/>
      <c r="C31" s="52"/>
      <c r="D31" s="52"/>
      <c r="E31" s="354" t="s">
        <v>30</v>
      </c>
      <c r="F31" s="354"/>
      <c r="G31" s="354"/>
      <c r="H31" s="52"/>
      <c r="I31" s="52"/>
      <c r="J31" s="57"/>
    </row>
    <row r="32" spans="2:10" ht="18.75" x14ac:dyDescent="0.15">
      <c r="B32" s="56"/>
      <c r="C32" s="219"/>
      <c r="D32" s="219"/>
      <c r="E32" s="354" t="s">
        <v>31</v>
      </c>
      <c r="F32" s="354"/>
      <c r="G32" s="354"/>
      <c r="H32" s="219"/>
      <c r="I32" s="219"/>
      <c r="J32" s="57"/>
    </row>
    <row r="33" spans="2:10" ht="18.75" x14ac:dyDescent="0.15">
      <c r="B33" s="79"/>
      <c r="C33" s="216"/>
      <c r="D33" s="12"/>
      <c r="E33" s="213"/>
      <c r="F33" s="213"/>
      <c r="G33" s="213"/>
      <c r="H33" s="12"/>
      <c r="I33" s="216"/>
      <c r="J33" s="214"/>
    </row>
    <row r="34" spans="2:10" ht="14.25" customHeight="1" x14ac:dyDescent="0.15">
      <c r="B34" s="358"/>
      <c r="C34" s="359" t="str">
        <f>IF(ISBLANK(E34),"",SUM(E34:E35))</f>
        <v/>
      </c>
      <c r="D34" s="64"/>
      <c r="E34" s="215"/>
      <c r="F34" s="215" t="s">
        <v>51</v>
      </c>
      <c r="G34" s="215"/>
      <c r="H34" s="64"/>
      <c r="I34" s="359" t="str">
        <f>IF(ISBLANK(G34),"",SUM(G34:G35))</f>
        <v/>
      </c>
      <c r="J34" s="358"/>
    </row>
    <row r="35" spans="2:10" ht="14.25" customHeight="1" x14ac:dyDescent="0.15">
      <c r="B35" s="358"/>
      <c r="C35" s="359"/>
      <c r="D35" s="64"/>
      <c r="E35" s="215"/>
      <c r="F35" s="215" t="s">
        <v>51</v>
      </c>
      <c r="G35" s="215"/>
      <c r="H35" s="64"/>
      <c r="I35" s="359"/>
      <c r="J35" s="358"/>
    </row>
    <row r="36" spans="2:10" ht="18.75" x14ac:dyDescent="0.15">
      <c r="B36" s="58"/>
      <c r="C36" s="218"/>
      <c r="D36" s="64"/>
      <c r="E36" s="351" t="s">
        <v>29</v>
      </c>
      <c r="F36" s="351"/>
      <c r="G36" s="351"/>
      <c r="H36" s="64"/>
      <c r="I36" s="218"/>
      <c r="J36" s="59"/>
    </row>
    <row r="37" spans="2:10" ht="18.75" x14ac:dyDescent="0.15">
      <c r="B37" s="60"/>
      <c r="C37" s="218"/>
      <c r="D37" s="64"/>
      <c r="E37" s="351" t="s">
        <v>30</v>
      </c>
      <c r="F37" s="351"/>
      <c r="G37" s="351"/>
      <c r="H37" s="64"/>
      <c r="I37" s="218"/>
      <c r="J37" s="61"/>
    </row>
    <row r="38" spans="2:10" ht="18.75" x14ac:dyDescent="0.15">
      <c r="B38" s="60"/>
      <c r="C38" s="218"/>
      <c r="D38" s="64"/>
      <c r="E38" s="351" t="s">
        <v>31</v>
      </c>
      <c r="F38" s="351"/>
      <c r="G38" s="351"/>
      <c r="H38" s="64"/>
      <c r="I38" s="218"/>
      <c r="J38" s="61"/>
    </row>
    <row r="39" spans="2:10" ht="14.25" customHeight="1" x14ac:dyDescent="0.15">
      <c r="B39" s="140"/>
      <c r="C39" s="139"/>
      <c r="D39" s="12"/>
      <c r="E39" s="213"/>
      <c r="F39" s="213"/>
      <c r="G39" s="213"/>
      <c r="H39" s="12"/>
      <c r="I39" s="139"/>
      <c r="J39" s="140"/>
    </row>
    <row r="40" spans="2:10" ht="18.75" x14ac:dyDescent="0.15">
      <c r="B40" s="74"/>
      <c r="C40" s="216"/>
      <c r="D40" s="12"/>
      <c r="E40" s="348"/>
      <c r="F40" s="348"/>
      <c r="G40" s="348"/>
      <c r="H40" s="12"/>
      <c r="I40" s="216"/>
      <c r="J40" s="75"/>
    </row>
    <row r="41" spans="2:10" ht="18.75" x14ac:dyDescent="0.15">
      <c r="B41" s="74"/>
      <c r="C41" s="216"/>
      <c r="D41" s="12"/>
      <c r="E41" s="348"/>
      <c r="F41" s="348"/>
      <c r="G41" s="348"/>
      <c r="H41" s="12"/>
      <c r="I41" s="216"/>
      <c r="J41" s="75"/>
    </row>
    <row r="42" spans="2:10" ht="18.75" x14ac:dyDescent="0.15">
      <c r="B42" s="74"/>
      <c r="C42" s="216"/>
      <c r="D42" s="12"/>
      <c r="E42" s="348"/>
      <c r="F42" s="348"/>
      <c r="G42" s="348"/>
      <c r="H42" s="12"/>
      <c r="I42" s="216"/>
      <c r="J42" s="75"/>
    </row>
    <row r="43" spans="2:10" x14ac:dyDescent="0.15">
      <c r="B43" s="76"/>
      <c r="C43" s="77"/>
      <c r="D43" s="77"/>
      <c r="E43" s="76"/>
      <c r="F43" s="76"/>
      <c r="G43" s="76"/>
      <c r="H43" s="77"/>
      <c r="I43" s="77"/>
      <c r="J43" s="76"/>
    </row>
    <row r="44" spans="2:10" x14ac:dyDescent="0.15">
      <c r="J44" s="78"/>
    </row>
  </sheetData>
  <mergeCells count="49">
    <mergeCell ref="B1:I1"/>
    <mergeCell ref="C2:I2"/>
    <mergeCell ref="B4:B5"/>
    <mergeCell ref="C4:C5"/>
    <mergeCell ref="D4:D5"/>
    <mergeCell ref="H4:H5"/>
    <mergeCell ref="I4:I5"/>
    <mergeCell ref="J4:J5"/>
    <mergeCell ref="E6:G6"/>
    <mergeCell ref="E7:G7"/>
    <mergeCell ref="E8:G8"/>
    <mergeCell ref="B10:B11"/>
    <mergeCell ref="C10:C11"/>
    <mergeCell ref="I10:I11"/>
    <mergeCell ref="J10:J11"/>
    <mergeCell ref="E12:G12"/>
    <mergeCell ref="E13:G13"/>
    <mergeCell ref="E14:G14"/>
    <mergeCell ref="B16:B17"/>
    <mergeCell ref="C16:C17"/>
    <mergeCell ref="J16:J17"/>
    <mergeCell ref="E18:G18"/>
    <mergeCell ref="E19:G19"/>
    <mergeCell ref="E20:G20"/>
    <mergeCell ref="B22:B23"/>
    <mergeCell ref="C22:C23"/>
    <mergeCell ref="I22:I23"/>
    <mergeCell ref="J22:J23"/>
    <mergeCell ref="I16:I17"/>
    <mergeCell ref="B34:B35"/>
    <mergeCell ref="C34:C35"/>
    <mergeCell ref="I34:I35"/>
    <mergeCell ref="J34:J35"/>
    <mergeCell ref="E24:G24"/>
    <mergeCell ref="E25:G25"/>
    <mergeCell ref="E26:G26"/>
    <mergeCell ref="B28:B29"/>
    <mergeCell ref="C28:C29"/>
    <mergeCell ref="I28:I29"/>
    <mergeCell ref="E42:G42"/>
    <mergeCell ref="J28:J29"/>
    <mergeCell ref="E30:G30"/>
    <mergeCell ref="E31:G31"/>
    <mergeCell ref="E32:G32"/>
    <mergeCell ref="E36:G36"/>
    <mergeCell ref="E37:G37"/>
    <mergeCell ref="E38:G38"/>
    <mergeCell ref="E40:G40"/>
    <mergeCell ref="E41:G41"/>
  </mergeCells>
  <phoneticPr fontId="27"/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="80" zoomScaleNormal="80" zoomScaleSheetLayoutView="80" workbookViewId="0">
      <selection activeCell="T11" sqref="T11"/>
    </sheetView>
  </sheetViews>
  <sheetFormatPr defaultColWidth="9" defaultRowHeight="13.5" x14ac:dyDescent="0.15"/>
  <cols>
    <col min="1" max="1" width="24.875" style="1" customWidth="1"/>
    <col min="2" max="2" width="4.375" style="1" customWidth="1"/>
    <col min="3" max="3" width="2.25" style="1" customWidth="1"/>
    <col min="4" max="6" width="3.5" style="1" customWidth="1"/>
    <col min="7" max="7" width="2.25" style="1" customWidth="1"/>
    <col min="8" max="8" width="4.375" style="1" customWidth="1"/>
    <col min="9" max="9" width="24.875" style="1" customWidth="1"/>
    <col min="10" max="10" width="2.5" style="49" customWidth="1"/>
    <col min="11" max="11" width="24.875" style="1" customWidth="1"/>
    <col min="12" max="12" width="4.375" style="1" customWidth="1"/>
    <col min="13" max="13" width="2.25" style="1" customWidth="1"/>
    <col min="14" max="16" width="3.5" style="1" customWidth="1"/>
    <col min="17" max="17" width="2.25" style="1" customWidth="1"/>
    <col min="18" max="18" width="4.375" style="1" customWidth="1"/>
    <col min="19" max="19" width="24.875" style="1" customWidth="1"/>
    <col min="20" max="20" width="6.875" style="50" customWidth="1"/>
    <col min="21" max="16384" width="9" style="50"/>
  </cols>
  <sheetData>
    <row r="1" spans="1:19" ht="17.25" x14ac:dyDescent="0.15">
      <c r="A1" s="364" t="s">
        <v>293</v>
      </c>
      <c r="B1" s="364"/>
      <c r="C1" s="364"/>
      <c r="D1" s="364"/>
      <c r="E1" s="364"/>
      <c r="F1" s="364"/>
      <c r="G1" s="364"/>
      <c r="H1" s="364"/>
      <c r="I1" s="4" t="s">
        <v>22</v>
      </c>
      <c r="K1" s="364" t="s">
        <v>285</v>
      </c>
      <c r="L1" s="364"/>
      <c r="M1" s="364"/>
      <c r="N1" s="364"/>
      <c r="O1" s="364"/>
      <c r="P1" s="364"/>
      <c r="Q1" s="364"/>
      <c r="R1" s="364"/>
      <c r="S1" s="4" t="s">
        <v>22</v>
      </c>
    </row>
    <row r="2" spans="1:19" ht="18.75" x14ac:dyDescent="0.15">
      <c r="A2" s="204" t="s">
        <v>286</v>
      </c>
      <c r="B2" s="365" t="s">
        <v>287</v>
      </c>
      <c r="C2" s="365"/>
      <c r="D2" s="365"/>
      <c r="E2" s="365"/>
      <c r="F2" s="365"/>
      <c r="G2" s="365"/>
      <c r="H2" s="365"/>
      <c r="I2" s="73"/>
      <c r="K2" s="204" t="s">
        <v>286</v>
      </c>
      <c r="L2" s="365" t="s">
        <v>287</v>
      </c>
      <c r="M2" s="365"/>
      <c r="N2" s="365"/>
      <c r="O2" s="365"/>
      <c r="P2" s="365"/>
      <c r="Q2" s="365"/>
      <c r="R2" s="365"/>
      <c r="S2" s="73"/>
    </row>
    <row r="3" spans="1:19" ht="18.75" x14ac:dyDescent="0.15">
      <c r="A3" s="65"/>
      <c r="B3" s="66"/>
      <c r="C3" s="67"/>
      <c r="D3" s="68"/>
      <c r="E3" s="69"/>
      <c r="F3" s="70"/>
      <c r="G3" s="70"/>
      <c r="H3" s="71"/>
      <c r="I3" s="72" t="s">
        <v>117</v>
      </c>
      <c r="K3" s="65"/>
      <c r="L3" s="66"/>
      <c r="M3" s="67"/>
      <c r="N3" s="68"/>
      <c r="O3" s="69"/>
      <c r="P3" s="70"/>
      <c r="Q3" s="70"/>
      <c r="R3" s="71"/>
      <c r="S3" s="72" t="s">
        <v>288</v>
      </c>
    </row>
    <row r="4" spans="1:19" ht="14.25" customHeight="1" x14ac:dyDescent="0.15">
      <c r="A4" s="353" t="s">
        <v>294</v>
      </c>
      <c r="B4" s="363">
        <f>IF(ISBLANK(D4),"",SUM(D4:D5))</f>
        <v>0</v>
      </c>
      <c r="C4" s="366"/>
      <c r="D4" s="207">
        <v>0</v>
      </c>
      <c r="E4" s="207" t="s">
        <v>51</v>
      </c>
      <c r="F4" s="207">
        <v>3</v>
      </c>
      <c r="G4" s="366"/>
      <c r="H4" s="363">
        <f>IF(ISBLANK(F4),"",SUM(F4:F5))</f>
        <v>8</v>
      </c>
      <c r="I4" s="353" t="s">
        <v>133</v>
      </c>
      <c r="K4" s="353" t="s">
        <v>156</v>
      </c>
      <c r="L4" s="363">
        <f>IF(ISBLANK(N4),"",SUM(N4:N5))</f>
        <v>10</v>
      </c>
      <c r="M4" s="366"/>
      <c r="N4" s="207">
        <v>4</v>
      </c>
      <c r="O4" s="207" t="s">
        <v>51</v>
      </c>
      <c r="P4" s="207">
        <v>0</v>
      </c>
      <c r="Q4" s="366"/>
      <c r="R4" s="363">
        <f>IF(ISBLANK(P4),"",SUM(P4:P5))</f>
        <v>0</v>
      </c>
      <c r="S4" s="353" t="s">
        <v>175</v>
      </c>
    </row>
    <row r="5" spans="1:19" ht="14.25" customHeight="1" x14ac:dyDescent="0.15">
      <c r="A5" s="353"/>
      <c r="B5" s="363"/>
      <c r="C5" s="366"/>
      <c r="D5" s="207">
        <v>0</v>
      </c>
      <c r="E5" s="207" t="s">
        <v>51</v>
      </c>
      <c r="F5" s="207">
        <v>5</v>
      </c>
      <c r="G5" s="366"/>
      <c r="H5" s="363"/>
      <c r="I5" s="353"/>
      <c r="K5" s="353"/>
      <c r="L5" s="363"/>
      <c r="M5" s="366"/>
      <c r="N5" s="207">
        <v>6</v>
      </c>
      <c r="O5" s="207" t="s">
        <v>51</v>
      </c>
      <c r="P5" s="207">
        <v>0</v>
      </c>
      <c r="Q5" s="366"/>
      <c r="R5" s="363"/>
      <c r="S5" s="353"/>
    </row>
    <row r="6" spans="1:19" ht="18.75" x14ac:dyDescent="0.15">
      <c r="A6" s="54"/>
      <c r="B6" s="52"/>
      <c r="C6" s="52"/>
      <c r="D6" s="354" t="s">
        <v>29</v>
      </c>
      <c r="E6" s="354"/>
      <c r="F6" s="354"/>
      <c r="G6" s="52"/>
      <c r="H6" s="52"/>
      <c r="I6" s="55" t="s">
        <v>295</v>
      </c>
      <c r="K6" s="54" t="s">
        <v>289</v>
      </c>
      <c r="L6" s="52"/>
      <c r="M6" s="52"/>
      <c r="N6" s="354" t="s">
        <v>29</v>
      </c>
      <c r="O6" s="354"/>
      <c r="P6" s="354"/>
      <c r="Q6" s="52"/>
      <c r="R6" s="52"/>
      <c r="S6" s="55"/>
    </row>
    <row r="7" spans="1:19" ht="18.75" x14ac:dyDescent="0.15">
      <c r="A7" s="56"/>
      <c r="B7" s="52"/>
      <c r="C7" s="52"/>
      <c r="D7" s="354" t="s">
        <v>30</v>
      </c>
      <c r="E7" s="354"/>
      <c r="F7" s="354"/>
      <c r="G7" s="52"/>
      <c r="H7" s="52"/>
      <c r="I7" s="57"/>
      <c r="K7" s="56"/>
      <c r="L7" s="52"/>
      <c r="M7" s="52"/>
      <c r="N7" s="354" t="s">
        <v>30</v>
      </c>
      <c r="O7" s="354"/>
      <c r="P7" s="354"/>
      <c r="Q7" s="52"/>
      <c r="R7" s="52"/>
      <c r="S7" s="57"/>
    </row>
    <row r="8" spans="1:19" ht="18.75" x14ac:dyDescent="0.15">
      <c r="A8" s="56"/>
      <c r="B8" s="205"/>
      <c r="C8" s="205"/>
      <c r="D8" s="354" t="s">
        <v>31</v>
      </c>
      <c r="E8" s="354"/>
      <c r="F8" s="354"/>
      <c r="G8" s="205"/>
      <c r="H8" s="205"/>
      <c r="I8" s="57"/>
      <c r="K8" s="56"/>
      <c r="L8" s="205"/>
      <c r="M8" s="205"/>
      <c r="N8" s="354" t="s">
        <v>31</v>
      </c>
      <c r="O8" s="354"/>
      <c r="P8" s="354"/>
      <c r="Q8" s="205"/>
      <c r="R8" s="205"/>
      <c r="S8" s="57"/>
    </row>
    <row r="9" spans="1:19" ht="18.75" x14ac:dyDescent="0.15">
      <c r="A9" s="79"/>
      <c r="B9" s="210"/>
      <c r="C9" s="12"/>
      <c r="D9" s="212"/>
      <c r="E9" s="212"/>
      <c r="F9" s="212"/>
      <c r="G9" s="12"/>
      <c r="H9" s="210"/>
      <c r="I9" s="211"/>
      <c r="K9" s="79"/>
      <c r="L9" s="210"/>
      <c r="M9" s="12"/>
      <c r="N9" s="212"/>
      <c r="O9" s="212"/>
      <c r="P9" s="212"/>
      <c r="Q9" s="12"/>
      <c r="R9" s="210"/>
      <c r="S9" s="211"/>
    </row>
    <row r="10" spans="1:19" ht="14.25" customHeight="1" x14ac:dyDescent="0.15">
      <c r="A10" s="358" t="s">
        <v>89</v>
      </c>
      <c r="B10" s="359">
        <f>IF(ISBLANK(D10),"",SUM(D10:D11))</f>
        <v>0</v>
      </c>
      <c r="C10" s="64"/>
      <c r="D10" s="209">
        <v>0</v>
      </c>
      <c r="E10" s="209" t="s">
        <v>51</v>
      </c>
      <c r="F10" s="209">
        <v>1</v>
      </c>
      <c r="G10" s="64"/>
      <c r="H10" s="359">
        <f>IF(ISBLANK(F10),"",SUM(F10:F11))</f>
        <v>4</v>
      </c>
      <c r="I10" s="358" t="s">
        <v>81</v>
      </c>
      <c r="K10" s="358" t="s">
        <v>87</v>
      </c>
      <c r="L10" s="359">
        <f>IF(ISBLANK(N10),"",SUM(N10:N11))</f>
        <v>2</v>
      </c>
      <c r="M10" s="64"/>
      <c r="N10" s="209">
        <v>2</v>
      </c>
      <c r="O10" s="209" t="s">
        <v>51</v>
      </c>
      <c r="P10" s="209">
        <v>1</v>
      </c>
      <c r="Q10" s="64"/>
      <c r="R10" s="359">
        <f>IF(ISBLANK(P10),"",SUM(P10:P11))</f>
        <v>2</v>
      </c>
      <c r="S10" s="358" t="s">
        <v>90</v>
      </c>
    </row>
    <row r="11" spans="1:19" ht="14.25" customHeight="1" x14ac:dyDescent="0.15">
      <c r="A11" s="358"/>
      <c r="B11" s="359"/>
      <c r="C11" s="64"/>
      <c r="D11" s="209">
        <v>0</v>
      </c>
      <c r="E11" s="209" t="s">
        <v>51</v>
      </c>
      <c r="F11" s="209">
        <v>3</v>
      </c>
      <c r="G11" s="64"/>
      <c r="H11" s="359"/>
      <c r="I11" s="358"/>
      <c r="K11" s="358"/>
      <c r="L11" s="359"/>
      <c r="M11" s="64"/>
      <c r="N11" s="209">
        <v>0</v>
      </c>
      <c r="O11" s="209" t="s">
        <v>51</v>
      </c>
      <c r="P11" s="209">
        <v>1</v>
      </c>
      <c r="Q11" s="64"/>
      <c r="R11" s="359"/>
      <c r="S11" s="358"/>
    </row>
    <row r="12" spans="1:19" ht="18.75" x14ac:dyDescent="0.15">
      <c r="A12" s="58"/>
      <c r="B12" s="208"/>
      <c r="C12" s="64"/>
      <c r="D12" s="351" t="s">
        <v>29</v>
      </c>
      <c r="E12" s="351"/>
      <c r="F12" s="351"/>
      <c r="G12" s="64"/>
      <c r="H12" s="208"/>
      <c r="I12" s="59" t="s">
        <v>296</v>
      </c>
      <c r="K12" s="58" t="s">
        <v>290</v>
      </c>
      <c r="L12" s="208"/>
      <c r="M12" s="64"/>
      <c r="N12" s="351" t="s">
        <v>29</v>
      </c>
      <c r="O12" s="351"/>
      <c r="P12" s="351"/>
      <c r="Q12" s="64"/>
      <c r="R12" s="208"/>
      <c r="S12" s="59">
        <v>4.5</v>
      </c>
    </row>
    <row r="13" spans="1:19" ht="18.75" x14ac:dyDescent="0.15">
      <c r="A13" s="60"/>
      <c r="B13" s="208"/>
      <c r="C13" s="64"/>
      <c r="D13" s="351" t="s">
        <v>30</v>
      </c>
      <c r="E13" s="351"/>
      <c r="F13" s="351"/>
      <c r="G13" s="64"/>
      <c r="H13" s="208"/>
      <c r="I13" s="61"/>
      <c r="K13" s="60"/>
      <c r="L13" s="208"/>
      <c r="M13" s="64"/>
      <c r="N13" s="351" t="s">
        <v>30</v>
      </c>
      <c r="O13" s="351"/>
      <c r="P13" s="351"/>
      <c r="Q13" s="64"/>
      <c r="R13" s="208"/>
      <c r="S13" s="61"/>
    </row>
    <row r="14" spans="1:19" ht="18.75" x14ac:dyDescent="0.15">
      <c r="A14" s="60"/>
      <c r="B14" s="208"/>
      <c r="C14" s="64"/>
      <c r="D14" s="351" t="s">
        <v>31</v>
      </c>
      <c r="E14" s="351"/>
      <c r="F14" s="351"/>
      <c r="G14" s="64"/>
      <c r="H14" s="208"/>
      <c r="I14" s="61"/>
      <c r="K14" s="60"/>
      <c r="L14" s="208"/>
      <c r="M14" s="64"/>
      <c r="N14" s="351" t="s">
        <v>31</v>
      </c>
      <c r="O14" s="351"/>
      <c r="P14" s="351"/>
      <c r="Q14" s="64"/>
      <c r="R14" s="208"/>
      <c r="S14" s="61"/>
    </row>
    <row r="15" spans="1:19" ht="18.75" x14ac:dyDescent="0.15">
      <c r="A15" s="79"/>
      <c r="B15" s="210"/>
      <c r="C15" s="12"/>
      <c r="D15" s="212"/>
      <c r="E15" s="212"/>
      <c r="F15" s="212"/>
      <c r="G15" s="12"/>
      <c r="H15" s="210"/>
      <c r="I15" s="211"/>
      <c r="K15" s="79"/>
      <c r="L15" s="210"/>
      <c r="M15" s="12"/>
      <c r="N15" s="212"/>
      <c r="O15" s="212"/>
      <c r="P15" s="212"/>
      <c r="Q15" s="12"/>
      <c r="R15" s="210"/>
      <c r="S15" s="211"/>
    </row>
    <row r="16" spans="1:19" ht="14.25" customHeight="1" x14ac:dyDescent="0.15">
      <c r="A16" s="353" t="s">
        <v>121</v>
      </c>
      <c r="B16" s="363">
        <f>IF(ISBLANK(D16),"",SUM(D16:D17))</f>
        <v>0</v>
      </c>
      <c r="C16" s="206"/>
      <c r="D16" s="207">
        <v>0</v>
      </c>
      <c r="E16" s="207" t="s">
        <v>51</v>
      </c>
      <c r="F16" s="207">
        <v>1</v>
      </c>
      <c r="G16" s="206"/>
      <c r="H16" s="363">
        <f>IF(ISBLANK(F16),"",SUM(F16:F17))</f>
        <v>4</v>
      </c>
      <c r="I16" s="353" t="s">
        <v>133</v>
      </c>
      <c r="K16" s="353" t="s">
        <v>164</v>
      </c>
      <c r="L16" s="363">
        <f>IF(ISBLANK(N16),"",SUM(N16:N17))</f>
        <v>2</v>
      </c>
      <c r="M16" s="206"/>
      <c r="N16" s="207">
        <v>0</v>
      </c>
      <c r="O16" s="207" t="s">
        <v>51</v>
      </c>
      <c r="P16" s="207">
        <v>0</v>
      </c>
      <c r="Q16" s="206"/>
      <c r="R16" s="363">
        <f>IF(ISBLANK(P16),"",SUM(P16:P17))</f>
        <v>0</v>
      </c>
      <c r="S16" s="353" t="s">
        <v>119</v>
      </c>
    </row>
    <row r="17" spans="1:19" ht="14.25" customHeight="1" x14ac:dyDescent="0.15">
      <c r="A17" s="353"/>
      <c r="B17" s="363"/>
      <c r="C17" s="206"/>
      <c r="D17" s="207">
        <v>0</v>
      </c>
      <c r="E17" s="207" t="s">
        <v>51</v>
      </c>
      <c r="F17" s="207">
        <v>3</v>
      </c>
      <c r="G17" s="206"/>
      <c r="H17" s="363"/>
      <c r="I17" s="353"/>
      <c r="K17" s="353"/>
      <c r="L17" s="363"/>
      <c r="M17" s="206"/>
      <c r="N17" s="207">
        <v>2</v>
      </c>
      <c r="O17" s="207" t="s">
        <v>51</v>
      </c>
      <c r="P17" s="207">
        <v>0</v>
      </c>
      <c r="Q17" s="206"/>
      <c r="R17" s="363"/>
      <c r="S17" s="353"/>
    </row>
    <row r="18" spans="1:19" ht="18.75" x14ac:dyDescent="0.15">
      <c r="A18" s="54"/>
      <c r="B18" s="52"/>
      <c r="C18" s="52"/>
      <c r="D18" s="354" t="s">
        <v>29</v>
      </c>
      <c r="E18" s="354"/>
      <c r="F18" s="354"/>
      <c r="G18" s="52"/>
      <c r="H18" s="52"/>
      <c r="I18" s="55" t="s">
        <v>297</v>
      </c>
      <c r="K18" s="54" t="s">
        <v>291</v>
      </c>
      <c r="L18" s="52"/>
      <c r="M18" s="52"/>
      <c r="N18" s="354" t="s">
        <v>29</v>
      </c>
      <c r="O18" s="354"/>
      <c r="P18" s="354"/>
      <c r="Q18" s="52"/>
      <c r="R18" s="52"/>
      <c r="S18" s="55"/>
    </row>
    <row r="19" spans="1:19" ht="18.75" x14ac:dyDescent="0.15">
      <c r="A19" s="56"/>
      <c r="B19" s="52"/>
      <c r="C19" s="52"/>
      <c r="D19" s="354" t="s">
        <v>30</v>
      </c>
      <c r="E19" s="354"/>
      <c r="F19" s="354"/>
      <c r="G19" s="52"/>
      <c r="H19" s="52"/>
      <c r="I19" s="57"/>
      <c r="K19" s="56"/>
      <c r="L19" s="52"/>
      <c r="M19" s="52"/>
      <c r="N19" s="354" t="s">
        <v>30</v>
      </c>
      <c r="O19" s="354"/>
      <c r="P19" s="354"/>
      <c r="Q19" s="52"/>
      <c r="R19" s="52"/>
      <c r="S19" s="57"/>
    </row>
    <row r="20" spans="1:19" ht="18.75" x14ac:dyDescent="0.15">
      <c r="A20" s="56"/>
      <c r="B20" s="205"/>
      <c r="C20" s="205"/>
      <c r="D20" s="354" t="s">
        <v>31</v>
      </c>
      <c r="E20" s="354"/>
      <c r="F20" s="354"/>
      <c r="G20" s="205"/>
      <c r="H20" s="205"/>
      <c r="I20" s="57"/>
      <c r="K20" s="56"/>
      <c r="L20" s="205"/>
      <c r="M20" s="205"/>
      <c r="N20" s="354" t="s">
        <v>31</v>
      </c>
      <c r="O20" s="354"/>
      <c r="P20" s="354"/>
      <c r="Q20" s="205"/>
      <c r="R20" s="205"/>
      <c r="S20" s="57"/>
    </row>
    <row r="21" spans="1:19" ht="18.75" x14ac:dyDescent="0.15">
      <c r="A21" s="79"/>
      <c r="B21" s="210"/>
      <c r="C21" s="12"/>
      <c r="D21" s="212"/>
      <c r="E21" s="212"/>
      <c r="F21" s="212"/>
      <c r="G21" s="12"/>
      <c r="H21" s="210"/>
      <c r="I21" s="211"/>
      <c r="K21" s="79"/>
      <c r="L21" s="210"/>
      <c r="M21" s="12"/>
      <c r="N21" s="212"/>
      <c r="O21" s="212"/>
      <c r="P21" s="212"/>
      <c r="Q21" s="12"/>
      <c r="R21" s="210"/>
      <c r="S21" s="211"/>
    </row>
    <row r="22" spans="1:19" ht="14.25" customHeight="1" x14ac:dyDescent="0.15">
      <c r="A22" s="358" t="s">
        <v>92</v>
      </c>
      <c r="B22" s="359">
        <f>IF(ISBLANK(D22),"",SUM(D22:D23))</f>
        <v>2</v>
      </c>
      <c r="C22" s="64"/>
      <c r="D22" s="209">
        <v>1</v>
      </c>
      <c r="E22" s="209" t="s">
        <v>51</v>
      </c>
      <c r="F22" s="209">
        <v>1</v>
      </c>
      <c r="G22" s="64"/>
      <c r="H22" s="359">
        <f>IF(ISBLANK(F22),"",SUM(F22:F23))</f>
        <v>3</v>
      </c>
      <c r="I22" s="358" t="s">
        <v>298</v>
      </c>
      <c r="K22" s="358" t="s">
        <v>132</v>
      </c>
      <c r="L22" s="359">
        <f>IF(ISBLANK(N22),"",SUM(N22:N23))</f>
        <v>2</v>
      </c>
      <c r="M22" s="64"/>
      <c r="N22" s="209">
        <v>1</v>
      </c>
      <c r="O22" s="209" t="s">
        <v>51</v>
      </c>
      <c r="P22" s="209">
        <v>1</v>
      </c>
      <c r="Q22" s="64"/>
      <c r="R22" s="359">
        <f>IF(ISBLANK(P22),"",SUM(P22:P23))</f>
        <v>1</v>
      </c>
      <c r="S22" s="358" t="s">
        <v>126</v>
      </c>
    </row>
    <row r="23" spans="1:19" ht="14.25" customHeight="1" x14ac:dyDescent="0.15">
      <c r="A23" s="358"/>
      <c r="B23" s="359"/>
      <c r="C23" s="64"/>
      <c r="D23" s="209">
        <v>1</v>
      </c>
      <c r="E23" s="209" t="s">
        <v>51</v>
      </c>
      <c r="F23" s="209">
        <v>2</v>
      </c>
      <c r="G23" s="64"/>
      <c r="H23" s="359"/>
      <c r="I23" s="358"/>
      <c r="K23" s="358"/>
      <c r="L23" s="359"/>
      <c r="M23" s="64"/>
      <c r="N23" s="209">
        <v>1</v>
      </c>
      <c r="O23" s="209" t="s">
        <v>51</v>
      </c>
      <c r="P23" s="209">
        <v>0</v>
      </c>
      <c r="Q23" s="64"/>
      <c r="R23" s="359"/>
      <c r="S23" s="358"/>
    </row>
    <row r="24" spans="1:19" ht="18.75" x14ac:dyDescent="0.15">
      <c r="A24" s="58" t="s">
        <v>299</v>
      </c>
      <c r="B24" s="208"/>
      <c r="C24" s="64"/>
      <c r="D24" s="351" t="s">
        <v>29</v>
      </c>
      <c r="E24" s="351"/>
      <c r="F24" s="351"/>
      <c r="G24" s="64"/>
      <c r="H24" s="208"/>
      <c r="I24" s="59" t="s">
        <v>300</v>
      </c>
      <c r="K24" s="58" t="s">
        <v>292</v>
      </c>
      <c r="L24" s="208"/>
      <c r="M24" s="64"/>
      <c r="N24" s="351" t="s">
        <v>29</v>
      </c>
      <c r="O24" s="351"/>
      <c r="P24" s="351"/>
      <c r="Q24" s="64"/>
      <c r="R24" s="208"/>
      <c r="S24" s="59">
        <v>10</v>
      </c>
    </row>
    <row r="25" spans="1:19" ht="18.75" x14ac:dyDescent="0.15">
      <c r="A25" s="60"/>
      <c r="B25" s="208"/>
      <c r="C25" s="64"/>
      <c r="D25" s="351" t="s">
        <v>30</v>
      </c>
      <c r="E25" s="351"/>
      <c r="F25" s="351"/>
      <c r="G25" s="64"/>
      <c r="H25" s="208"/>
      <c r="I25" s="61"/>
      <c r="K25" s="60"/>
      <c r="L25" s="208"/>
      <c r="M25" s="64"/>
      <c r="N25" s="351" t="s">
        <v>30</v>
      </c>
      <c r="O25" s="351"/>
      <c r="P25" s="351"/>
      <c r="Q25" s="64"/>
      <c r="R25" s="208"/>
      <c r="S25" s="61"/>
    </row>
    <row r="26" spans="1:19" ht="18.75" x14ac:dyDescent="0.15">
      <c r="A26" s="60"/>
      <c r="B26" s="208"/>
      <c r="C26" s="64"/>
      <c r="D26" s="351" t="s">
        <v>31</v>
      </c>
      <c r="E26" s="351"/>
      <c r="F26" s="351"/>
      <c r="G26" s="64"/>
      <c r="H26" s="208"/>
      <c r="I26" s="61"/>
      <c r="K26" s="60"/>
      <c r="L26" s="208"/>
      <c r="M26" s="64"/>
      <c r="N26" s="351" t="s">
        <v>31</v>
      </c>
      <c r="O26" s="351"/>
      <c r="P26" s="351"/>
      <c r="Q26" s="64"/>
      <c r="R26" s="208"/>
      <c r="S26" s="61"/>
    </row>
    <row r="27" spans="1:19" ht="18.75" x14ac:dyDescent="0.15">
      <c r="A27" s="79"/>
      <c r="B27" s="210"/>
      <c r="C27" s="12"/>
      <c r="D27" s="212"/>
      <c r="E27" s="212"/>
      <c r="F27" s="212"/>
      <c r="G27" s="12"/>
      <c r="H27" s="210"/>
      <c r="I27" s="211"/>
      <c r="K27" s="79"/>
      <c r="L27" s="210"/>
      <c r="M27" s="12"/>
      <c r="N27" s="212"/>
      <c r="O27" s="212"/>
      <c r="P27" s="212"/>
      <c r="Q27" s="12"/>
      <c r="R27" s="210"/>
      <c r="S27" s="211"/>
    </row>
    <row r="28" spans="1:19" ht="14.25" customHeight="1" x14ac:dyDescent="0.15">
      <c r="A28" s="353"/>
      <c r="B28" s="363" t="str">
        <f>IF(ISBLANK(D28),"",SUM(D28:D29))</f>
        <v/>
      </c>
      <c r="C28" s="206"/>
      <c r="D28" s="207"/>
      <c r="E28" s="207" t="s">
        <v>51</v>
      </c>
      <c r="F28" s="207"/>
      <c r="G28" s="206"/>
      <c r="H28" s="363" t="str">
        <f>IF(ISBLANK(F28),"",SUM(F28:F29))</f>
        <v/>
      </c>
      <c r="I28" s="353"/>
      <c r="K28" s="353"/>
      <c r="L28" s="363" t="str">
        <f>IF(ISBLANK(N28),"",SUM(N28:N29))</f>
        <v/>
      </c>
      <c r="M28" s="206"/>
      <c r="N28" s="207"/>
      <c r="O28" s="207" t="s">
        <v>51</v>
      </c>
      <c r="P28" s="207"/>
      <c r="Q28" s="206"/>
      <c r="R28" s="363" t="str">
        <f>IF(ISBLANK(P28),"",SUM(P28:P29))</f>
        <v/>
      </c>
      <c r="S28" s="353"/>
    </row>
    <row r="29" spans="1:19" ht="14.25" customHeight="1" x14ac:dyDescent="0.15">
      <c r="A29" s="353"/>
      <c r="B29" s="363"/>
      <c r="C29" s="206"/>
      <c r="D29" s="207"/>
      <c r="E29" s="207" t="s">
        <v>51</v>
      </c>
      <c r="F29" s="207"/>
      <c r="G29" s="206"/>
      <c r="H29" s="363"/>
      <c r="I29" s="353"/>
      <c r="K29" s="353"/>
      <c r="L29" s="363"/>
      <c r="M29" s="206"/>
      <c r="N29" s="207"/>
      <c r="O29" s="207" t="s">
        <v>51</v>
      </c>
      <c r="P29" s="207"/>
      <c r="Q29" s="206"/>
      <c r="R29" s="363"/>
      <c r="S29" s="353"/>
    </row>
    <row r="30" spans="1:19" ht="18.75" x14ac:dyDescent="0.15">
      <c r="A30" s="54"/>
      <c r="B30" s="52"/>
      <c r="C30" s="52"/>
      <c r="D30" s="354" t="s">
        <v>29</v>
      </c>
      <c r="E30" s="354"/>
      <c r="F30" s="354"/>
      <c r="G30" s="52"/>
      <c r="H30" s="52"/>
      <c r="I30" s="55"/>
      <c r="K30" s="54"/>
      <c r="L30" s="52"/>
      <c r="M30" s="52"/>
      <c r="N30" s="354" t="s">
        <v>29</v>
      </c>
      <c r="O30" s="354"/>
      <c r="P30" s="354"/>
      <c r="Q30" s="52"/>
      <c r="R30" s="52"/>
      <c r="S30" s="55"/>
    </row>
    <row r="31" spans="1:19" ht="18.75" x14ac:dyDescent="0.15">
      <c r="A31" s="56"/>
      <c r="B31" s="52"/>
      <c r="C31" s="52"/>
      <c r="D31" s="354" t="s">
        <v>30</v>
      </c>
      <c r="E31" s="354"/>
      <c r="F31" s="354"/>
      <c r="G31" s="52"/>
      <c r="H31" s="52"/>
      <c r="I31" s="57"/>
      <c r="K31" s="56"/>
      <c r="L31" s="52"/>
      <c r="M31" s="52"/>
      <c r="N31" s="354" t="s">
        <v>30</v>
      </c>
      <c r="O31" s="354"/>
      <c r="P31" s="354"/>
      <c r="Q31" s="52"/>
      <c r="R31" s="52"/>
      <c r="S31" s="57"/>
    </row>
    <row r="32" spans="1:19" ht="18.75" x14ac:dyDescent="0.15">
      <c r="A32" s="56"/>
      <c r="B32" s="205"/>
      <c r="C32" s="205"/>
      <c r="D32" s="354" t="s">
        <v>31</v>
      </c>
      <c r="E32" s="354"/>
      <c r="F32" s="354"/>
      <c r="G32" s="205"/>
      <c r="H32" s="205"/>
      <c r="I32" s="57"/>
      <c r="K32" s="56"/>
      <c r="L32" s="205"/>
      <c r="M32" s="205"/>
      <c r="N32" s="354" t="s">
        <v>31</v>
      </c>
      <c r="O32" s="354"/>
      <c r="P32" s="354"/>
      <c r="Q32" s="205"/>
      <c r="R32" s="205"/>
      <c r="S32" s="57"/>
    </row>
    <row r="33" spans="1:19" ht="18.75" x14ac:dyDescent="0.15">
      <c r="A33" s="79"/>
      <c r="B33" s="210"/>
      <c r="C33" s="12"/>
      <c r="D33" s="212"/>
      <c r="E33" s="212"/>
      <c r="F33" s="212"/>
      <c r="G33" s="12"/>
      <c r="H33" s="210"/>
      <c r="I33" s="211"/>
      <c r="K33" s="79"/>
      <c r="L33" s="210"/>
      <c r="M33" s="12"/>
      <c r="N33" s="212"/>
      <c r="O33" s="212"/>
      <c r="P33" s="212"/>
      <c r="Q33" s="12"/>
      <c r="R33" s="210"/>
      <c r="S33" s="211"/>
    </row>
    <row r="34" spans="1:19" ht="14.25" customHeight="1" x14ac:dyDescent="0.15">
      <c r="A34" s="358"/>
      <c r="B34" s="359" t="str">
        <f>IF(ISBLANK(D34),"",SUM(D34:D35))</f>
        <v/>
      </c>
      <c r="C34" s="64"/>
      <c r="D34" s="209"/>
      <c r="E34" s="209" t="s">
        <v>51</v>
      </c>
      <c r="F34" s="209"/>
      <c r="G34" s="64"/>
      <c r="H34" s="359" t="str">
        <f>IF(ISBLANK(F34),"",SUM(F34:F35))</f>
        <v/>
      </c>
      <c r="I34" s="358"/>
      <c r="K34" s="358"/>
      <c r="L34" s="359" t="str">
        <f>IF(ISBLANK(N34),"",SUM(N34:N35))</f>
        <v/>
      </c>
      <c r="M34" s="64"/>
      <c r="N34" s="209"/>
      <c r="O34" s="209" t="s">
        <v>51</v>
      </c>
      <c r="P34" s="209"/>
      <c r="Q34" s="64"/>
      <c r="R34" s="359" t="str">
        <f>IF(ISBLANK(P34),"",SUM(P34:P35))</f>
        <v/>
      </c>
      <c r="S34" s="358"/>
    </row>
    <row r="35" spans="1:19" ht="14.25" customHeight="1" x14ac:dyDescent="0.15">
      <c r="A35" s="358"/>
      <c r="B35" s="359"/>
      <c r="C35" s="64"/>
      <c r="D35" s="209"/>
      <c r="E35" s="209" t="s">
        <v>51</v>
      </c>
      <c r="F35" s="209"/>
      <c r="G35" s="64"/>
      <c r="H35" s="359"/>
      <c r="I35" s="358"/>
      <c r="K35" s="358"/>
      <c r="L35" s="359"/>
      <c r="M35" s="64"/>
      <c r="N35" s="209"/>
      <c r="O35" s="209" t="s">
        <v>51</v>
      </c>
      <c r="P35" s="209"/>
      <c r="Q35" s="64"/>
      <c r="R35" s="359"/>
      <c r="S35" s="358"/>
    </row>
    <row r="36" spans="1:19" ht="18.75" x14ac:dyDescent="0.15">
      <c r="A36" s="58"/>
      <c r="B36" s="208"/>
      <c r="C36" s="64"/>
      <c r="D36" s="351" t="s">
        <v>29</v>
      </c>
      <c r="E36" s="351"/>
      <c r="F36" s="351"/>
      <c r="G36" s="64"/>
      <c r="H36" s="208"/>
      <c r="I36" s="59"/>
      <c r="K36" s="58"/>
      <c r="L36" s="208"/>
      <c r="M36" s="64"/>
      <c r="N36" s="351" t="s">
        <v>29</v>
      </c>
      <c r="O36" s="351"/>
      <c r="P36" s="351"/>
      <c r="Q36" s="64"/>
      <c r="R36" s="208"/>
      <c r="S36" s="59"/>
    </row>
    <row r="37" spans="1:19" ht="18.75" x14ac:dyDescent="0.15">
      <c r="A37" s="60"/>
      <c r="B37" s="208"/>
      <c r="C37" s="64"/>
      <c r="D37" s="351" t="s">
        <v>30</v>
      </c>
      <c r="E37" s="351"/>
      <c r="F37" s="351"/>
      <c r="G37" s="64"/>
      <c r="H37" s="208"/>
      <c r="I37" s="61"/>
      <c r="K37" s="60"/>
      <c r="L37" s="208"/>
      <c r="M37" s="64"/>
      <c r="N37" s="351" t="s">
        <v>30</v>
      </c>
      <c r="O37" s="351"/>
      <c r="P37" s="351"/>
      <c r="Q37" s="64"/>
      <c r="R37" s="208"/>
      <c r="S37" s="61"/>
    </row>
    <row r="38" spans="1:19" ht="18.75" x14ac:dyDescent="0.15">
      <c r="A38" s="60"/>
      <c r="B38" s="208"/>
      <c r="C38" s="64"/>
      <c r="D38" s="351" t="s">
        <v>31</v>
      </c>
      <c r="E38" s="351"/>
      <c r="F38" s="351"/>
      <c r="G38" s="64"/>
      <c r="H38" s="208"/>
      <c r="I38" s="61"/>
      <c r="K38" s="60"/>
      <c r="L38" s="208"/>
      <c r="M38" s="64"/>
      <c r="N38" s="351" t="s">
        <v>31</v>
      </c>
      <c r="O38" s="351"/>
      <c r="P38" s="351"/>
      <c r="Q38" s="64"/>
      <c r="R38" s="208"/>
      <c r="S38" s="61"/>
    </row>
    <row r="39" spans="1:19" ht="18.75" x14ac:dyDescent="0.15">
      <c r="A39" s="140"/>
      <c r="B39" s="139"/>
      <c r="C39" s="12"/>
      <c r="D39" s="212"/>
      <c r="E39" s="212"/>
      <c r="F39" s="212"/>
      <c r="G39" s="12"/>
      <c r="H39" s="139"/>
      <c r="I39" s="140"/>
      <c r="K39" s="79"/>
      <c r="L39" s="210"/>
      <c r="M39" s="12"/>
      <c r="N39" s="212"/>
      <c r="O39" s="212"/>
      <c r="P39" s="212"/>
      <c r="Q39" s="12"/>
      <c r="R39" s="210"/>
      <c r="S39" s="211"/>
    </row>
    <row r="40" spans="1:19" ht="14.25" customHeight="1" x14ac:dyDescent="0.15">
      <c r="A40" s="74"/>
      <c r="B40" s="210"/>
      <c r="C40" s="12"/>
      <c r="D40" s="348"/>
      <c r="E40" s="348"/>
      <c r="F40" s="348"/>
      <c r="G40" s="12"/>
      <c r="H40" s="210"/>
      <c r="I40" s="75"/>
      <c r="K40" s="353"/>
      <c r="L40" s="363" t="str">
        <f>IF(ISBLANK(N40),"",SUM(N40:N41))</f>
        <v/>
      </c>
      <c r="M40" s="206"/>
      <c r="N40" s="207"/>
      <c r="O40" s="207" t="s">
        <v>51</v>
      </c>
      <c r="P40" s="207"/>
      <c r="Q40" s="206"/>
      <c r="R40" s="363" t="str">
        <f>IF(ISBLANK(P40),"",SUM(P40:P41))</f>
        <v/>
      </c>
      <c r="S40" s="353"/>
    </row>
    <row r="41" spans="1:19" ht="14.25" customHeight="1" x14ac:dyDescent="0.15">
      <c r="A41" s="74"/>
      <c r="B41" s="210"/>
      <c r="C41" s="12"/>
      <c r="D41" s="348"/>
      <c r="E41" s="348"/>
      <c r="F41" s="348"/>
      <c r="G41" s="12"/>
      <c r="H41" s="210"/>
      <c r="I41" s="75"/>
      <c r="K41" s="353"/>
      <c r="L41" s="363"/>
      <c r="M41" s="206"/>
      <c r="N41" s="207"/>
      <c r="O41" s="207" t="s">
        <v>51</v>
      </c>
      <c r="P41" s="207"/>
      <c r="Q41" s="206"/>
      <c r="R41" s="363"/>
      <c r="S41" s="353"/>
    </row>
    <row r="42" spans="1:19" ht="18.75" x14ac:dyDescent="0.15">
      <c r="A42" s="74"/>
      <c r="B42" s="210"/>
      <c r="C42" s="12"/>
      <c r="D42" s="348"/>
      <c r="E42" s="348"/>
      <c r="F42" s="348"/>
      <c r="G42" s="12"/>
      <c r="H42" s="210"/>
      <c r="I42" s="75"/>
      <c r="K42" s="54"/>
      <c r="L42" s="52"/>
      <c r="M42" s="52"/>
      <c r="N42" s="354" t="s">
        <v>29</v>
      </c>
      <c r="O42" s="354"/>
      <c r="P42" s="354"/>
      <c r="Q42" s="52"/>
      <c r="R42" s="52"/>
      <c r="S42" s="55"/>
    </row>
    <row r="43" spans="1:19" ht="18.75" x14ac:dyDescent="0.15">
      <c r="A43" s="76"/>
      <c r="B43" s="77"/>
      <c r="C43" s="77"/>
      <c r="D43" s="76"/>
      <c r="E43" s="76"/>
      <c r="F43" s="76"/>
      <c r="G43" s="77"/>
      <c r="H43" s="77"/>
      <c r="I43" s="76"/>
      <c r="K43" s="56"/>
      <c r="L43" s="52"/>
      <c r="M43" s="52"/>
      <c r="N43" s="354" t="s">
        <v>30</v>
      </c>
      <c r="O43" s="354"/>
      <c r="P43" s="354"/>
      <c r="Q43" s="52"/>
      <c r="R43" s="52"/>
      <c r="S43" s="57"/>
    </row>
    <row r="44" spans="1:19" ht="18.75" x14ac:dyDescent="0.15">
      <c r="I44" s="78"/>
      <c r="K44" s="56"/>
      <c r="L44" s="205"/>
      <c r="M44" s="205"/>
      <c r="N44" s="354" t="s">
        <v>31</v>
      </c>
      <c r="O44" s="354"/>
      <c r="P44" s="354"/>
      <c r="Q44" s="205"/>
      <c r="R44" s="205"/>
      <c r="S44" s="57"/>
    </row>
    <row r="45" spans="1:19" ht="14.25" customHeight="1" x14ac:dyDescent="0.15">
      <c r="K45" s="140"/>
      <c r="L45" s="139"/>
      <c r="M45" s="12"/>
      <c r="N45" s="212"/>
      <c r="O45" s="212"/>
      <c r="P45" s="212"/>
      <c r="Q45" s="12"/>
      <c r="R45" s="139"/>
      <c r="S45" s="140"/>
    </row>
    <row r="46" spans="1:19" ht="18.75" x14ac:dyDescent="0.15">
      <c r="K46" s="74"/>
      <c r="L46" s="210"/>
      <c r="M46" s="12"/>
      <c r="N46" s="348"/>
      <c r="O46" s="348"/>
      <c r="P46" s="348"/>
      <c r="Q46" s="12"/>
      <c r="R46" s="210"/>
      <c r="S46" s="75"/>
    </row>
    <row r="47" spans="1:19" ht="18.75" x14ac:dyDescent="0.15">
      <c r="K47" s="74"/>
      <c r="L47" s="210"/>
      <c r="M47" s="12"/>
      <c r="N47" s="348"/>
      <c r="O47" s="348"/>
      <c r="P47" s="348"/>
      <c r="Q47" s="12"/>
      <c r="R47" s="210"/>
      <c r="S47" s="75"/>
    </row>
    <row r="48" spans="1:19" ht="18.75" x14ac:dyDescent="0.15">
      <c r="K48" s="74"/>
      <c r="L48" s="210"/>
      <c r="M48" s="12"/>
      <c r="N48" s="348"/>
      <c r="O48" s="348"/>
      <c r="P48" s="348"/>
      <c r="Q48" s="12"/>
      <c r="R48" s="210"/>
      <c r="S48" s="75"/>
    </row>
    <row r="49" spans="11:19" x14ac:dyDescent="0.15">
      <c r="K49" s="76"/>
      <c r="L49" s="77"/>
      <c r="M49" s="77"/>
      <c r="N49" s="76"/>
      <c r="O49" s="76"/>
      <c r="P49" s="76"/>
      <c r="Q49" s="77"/>
      <c r="R49" s="77"/>
      <c r="S49" s="76"/>
    </row>
    <row r="50" spans="11:19" x14ac:dyDescent="0.15">
      <c r="S50" s="78"/>
    </row>
  </sheetData>
  <mergeCells count="105">
    <mergeCell ref="D36:F36"/>
    <mergeCell ref="D37:F37"/>
    <mergeCell ref="D38:F38"/>
    <mergeCell ref="D40:F40"/>
    <mergeCell ref="D41:F41"/>
    <mergeCell ref="D42:F42"/>
    <mergeCell ref="I28:I29"/>
    <mergeCell ref="D30:F30"/>
    <mergeCell ref="D31:F31"/>
    <mergeCell ref="D32:F32"/>
    <mergeCell ref="H22:H23"/>
    <mergeCell ref="I22:I23"/>
    <mergeCell ref="D12:F12"/>
    <mergeCell ref="D13:F13"/>
    <mergeCell ref="D14:F14"/>
    <mergeCell ref="A16:A17"/>
    <mergeCell ref="B16:B17"/>
    <mergeCell ref="H16:H17"/>
    <mergeCell ref="A34:A35"/>
    <mergeCell ref="B34:B35"/>
    <mergeCell ref="H34:H35"/>
    <mergeCell ref="I34:I35"/>
    <mergeCell ref="D24:F24"/>
    <mergeCell ref="D25:F25"/>
    <mergeCell ref="D26:F26"/>
    <mergeCell ref="A28:A29"/>
    <mergeCell ref="B28:B29"/>
    <mergeCell ref="H28:H29"/>
    <mergeCell ref="D7:F7"/>
    <mergeCell ref="D8:F8"/>
    <mergeCell ref="A10:A11"/>
    <mergeCell ref="B10:B11"/>
    <mergeCell ref="H10:H11"/>
    <mergeCell ref="I10:I11"/>
    <mergeCell ref="N48:P48"/>
    <mergeCell ref="A1:H1"/>
    <mergeCell ref="B2:H2"/>
    <mergeCell ref="A4:A5"/>
    <mergeCell ref="B4:B5"/>
    <mergeCell ref="C4:C5"/>
    <mergeCell ref="G4:G5"/>
    <mergeCell ref="H4:H5"/>
    <mergeCell ref="I4:I5"/>
    <mergeCell ref="D6:F6"/>
    <mergeCell ref="K40:K41"/>
    <mergeCell ref="L40:L41"/>
    <mergeCell ref="I16:I17"/>
    <mergeCell ref="D18:F18"/>
    <mergeCell ref="D19:F19"/>
    <mergeCell ref="D20:F20"/>
    <mergeCell ref="A22:A23"/>
    <mergeCell ref="B22:B23"/>
    <mergeCell ref="S40:S41"/>
    <mergeCell ref="N42:P42"/>
    <mergeCell ref="N43:P43"/>
    <mergeCell ref="N44:P44"/>
    <mergeCell ref="N46:P46"/>
    <mergeCell ref="N47:P47"/>
    <mergeCell ref="N36:P36"/>
    <mergeCell ref="N37:P37"/>
    <mergeCell ref="N38:P38"/>
    <mergeCell ref="R40:R41"/>
    <mergeCell ref="S28:S29"/>
    <mergeCell ref="N30:P30"/>
    <mergeCell ref="N31:P31"/>
    <mergeCell ref="N32:P32"/>
    <mergeCell ref="K34:K35"/>
    <mergeCell ref="L34:L35"/>
    <mergeCell ref="R34:R35"/>
    <mergeCell ref="S34:S35"/>
    <mergeCell ref="N24:P24"/>
    <mergeCell ref="N25:P25"/>
    <mergeCell ref="N26:P26"/>
    <mergeCell ref="K28:K29"/>
    <mergeCell ref="L28:L29"/>
    <mergeCell ref="R28:R29"/>
    <mergeCell ref="S16:S17"/>
    <mergeCell ref="N18:P18"/>
    <mergeCell ref="N19:P19"/>
    <mergeCell ref="N20:P20"/>
    <mergeCell ref="K22:K23"/>
    <mergeCell ref="L22:L23"/>
    <mergeCell ref="R22:R23"/>
    <mergeCell ref="S22:S23"/>
    <mergeCell ref="N12:P12"/>
    <mergeCell ref="N13:P13"/>
    <mergeCell ref="N14:P14"/>
    <mergeCell ref="K16:K17"/>
    <mergeCell ref="L16:L17"/>
    <mergeCell ref="R16:R17"/>
    <mergeCell ref="S4:S5"/>
    <mergeCell ref="N6:P6"/>
    <mergeCell ref="N7:P7"/>
    <mergeCell ref="N8:P8"/>
    <mergeCell ref="K10:K11"/>
    <mergeCell ref="L10:L11"/>
    <mergeCell ref="R10:R11"/>
    <mergeCell ref="S10:S11"/>
    <mergeCell ref="K1:R1"/>
    <mergeCell ref="L2:R2"/>
    <mergeCell ref="K4:K5"/>
    <mergeCell ref="L4:L5"/>
    <mergeCell ref="M4:M5"/>
    <mergeCell ref="Q4:Q5"/>
    <mergeCell ref="R4:R5"/>
  </mergeCells>
  <phoneticPr fontId="27"/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zoomScale="80" zoomScaleNormal="80" zoomScaleSheetLayoutView="80" workbookViewId="0">
      <selection activeCell="Y6" sqref="Y6"/>
    </sheetView>
  </sheetViews>
  <sheetFormatPr defaultColWidth="9"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style="49" customWidth="1"/>
    <col min="13" max="13" width="4.375" style="1" customWidth="1"/>
    <col min="14" max="14" width="24.875" style="1" customWidth="1"/>
    <col min="15" max="15" width="4.375" style="1" customWidth="1"/>
    <col min="16" max="16" width="2.25" style="1" customWidth="1"/>
    <col min="17" max="19" width="3.5" style="1" customWidth="1"/>
    <col min="20" max="20" width="2.25" style="1" customWidth="1"/>
    <col min="21" max="21" width="4.375" style="1" customWidth="1"/>
    <col min="22" max="22" width="24.875" style="1" customWidth="1"/>
    <col min="23" max="23" width="6.875" style="50" customWidth="1"/>
    <col min="24" max="24" width="0" style="50" hidden="1" customWidth="1"/>
    <col min="25" max="16384" width="9" style="50"/>
  </cols>
  <sheetData>
    <row r="1" spans="2:24" ht="17.25" x14ac:dyDescent="0.15">
      <c r="B1" s="364" t="s">
        <v>67</v>
      </c>
      <c r="C1" s="364"/>
      <c r="D1" s="364"/>
      <c r="E1" s="364"/>
      <c r="F1" s="364"/>
      <c r="G1" s="364"/>
      <c r="H1" s="364"/>
      <c r="I1" s="364"/>
      <c r="J1" s="364"/>
      <c r="K1" s="4" t="s">
        <v>22</v>
      </c>
      <c r="M1" s="364" t="s">
        <v>67</v>
      </c>
      <c r="N1" s="364"/>
      <c r="O1" s="364"/>
      <c r="P1" s="364"/>
      <c r="Q1" s="364"/>
      <c r="R1" s="364"/>
      <c r="S1" s="364"/>
      <c r="T1" s="364"/>
      <c r="U1" s="364"/>
      <c r="V1" s="4" t="s">
        <v>22</v>
      </c>
    </row>
    <row r="2" spans="2:24" ht="18.75" x14ac:dyDescent="0.15">
      <c r="B2" s="49"/>
      <c r="C2" s="201" t="s">
        <v>269</v>
      </c>
      <c r="D2" s="365" t="s">
        <v>270</v>
      </c>
      <c r="E2" s="365"/>
      <c r="F2" s="365"/>
      <c r="G2" s="365"/>
      <c r="H2" s="365"/>
      <c r="I2" s="365"/>
      <c r="J2" s="365"/>
      <c r="K2" s="73"/>
      <c r="M2" s="49"/>
      <c r="N2" s="201" t="s">
        <v>269</v>
      </c>
      <c r="O2" s="365" t="s">
        <v>278</v>
      </c>
      <c r="P2" s="365"/>
      <c r="Q2" s="365"/>
      <c r="R2" s="365"/>
      <c r="S2" s="365"/>
      <c r="T2" s="365"/>
      <c r="U2" s="365"/>
      <c r="V2" s="73"/>
    </row>
    <row r="3" spans="2:24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117</v>
      </c>
      <c r="M3" s="99" t="s">
        <v>66</v>
      </c>
      <c r="N3" s="65"/>
      <c r="O3" s="66"/>
      <c r="P3" s="67"/>
      <c r="Q3" s="68"/>
      <c r="R3" s="69"/>
      <c r="S3" s="70"/>
      <c r="T3" s="70"/>
      <c r="U3" s="71"/>
      <c r="V3" s="72" t="s">
        <v>100</v>
      </c>
    </row>
    <row r="4" spans="2:24" ht="14.25" customHeight="1" x14ac:dyDescent="0.15">
      <c r="B4" s="360" t="s">
        <v>80</v>
      </c>
      <c r="C4" s="353" t="s">
        <v>121</v>
      </c>
      <c r="D4" s="363">
        <f>IF(ISBLANK(F4),"",SUM(F4:F5))</f>
        <v>0</v>
      </c>
      <c r="E4" s="366"/>
      <c r="F4" s="198">
        <v>0</v>
      </c>
      <c r="G4" s="198" t="s">
        <v>51</v>
      </c>
      <c r="H4" s="198">
        <v>1</v>
      </c>
      <c r="I4" s="366"/>
      <c r="J4" s="363">
        <f>IF(ISBLANK(H4),"",SUM(H4:H5))</f>
        <v>2</v>
      </c>
      <c r="K4" s="353" t="s">
        <v>126</v>
      </c>
      <c r="M4" s="360" t="s">
        <v>80</v>
      </c>
      <c r="N4" s="353" t="s">
        <v>119</v>
      </c>
      <c r="O4" s="363">
        <f>IF(ISBLANK(Q4),"",SUM(Q4:Q5))</f>
        <v>0</v>
      </c>
      <c r="P4" s="366"/>
      <c r="Q4" s="198">
        <v>0</v>
      </c>
      <c r="R4" s="198" t="s">
        <v>51</v>
      </c>
      <c r="S4" s="198">
        <v>1</v>
      </c>
      <c r="T4" s="366"/>
      <c r="U4" s="363">
        <f>IF(ISBLANK(S4),"",SUM(S4:S5))</f>
        <v>4</v>
      </c>
      <c r="V4" s="353" t="s">
        <v>165</v>
      </c>
      <c r="X4" s="138" t="s">
        <v>103</v>
      </c>
    </row>
    <row r="5" spans="2:24" ht="14.25" customHeight="1" x14ac:dyDescent="0.15">
      <c r="B5" s="361"/>
      <c r="C5" s="353"/>
      <c r="D5" s="363"/>
      <c r="E5" s="366"/>
      <c r="F5" s="198">
        <v>0</v>
      </c>
      <c r="G5" s="198" t="s">
        <v>51</v>
      </c>
      <c r="H5" s="198">
        <v>1</v>
      </c>
      <c r="I5" s="366"/>
      <c r="J5" s="363"/>
      <c r="K5" s="353"/>
      <c r="M5" s="361"/>
      <c r="N5" s="353"/>
      <c r="O5" s="363"/>
      <c r="P5" s="366"/>
      <c r="Q5" s="198">
        <v>0</v>
      </c>
      <c r="R5" s="198" t="s">
        <v>51</v>
      </c>
      <c r="S5" s="198">
        <v>3</v>
      </c>
      <c r="T5" s="366"/>
      <c r="U5" s="363"/>
      <c r="V5" s="353"/>
      <c r="X5" s="138" t="s">
        <v>72</v>
      </c>
    </row>
    <row r="6" spans="2:24" ht="18.75" x14ac:dyDescent="0.15">
      <c r="B6" s="361"/>
      <c r="C6" s="54"/>
      <c r="D6" s="52"/>
      <c r="E6" s="52"/>
      <c r="F6" s="354" t="s">
        <v>29</v>
      </c>
      <c r="G6" s="354"/>
      <c r="H6" s="354"/>
      <c r="I6" s="52"/>
      <c r="J6" s="52"/>
      <c r="K6" s="55" t="s">
        <v>271</v>
      </c>
      <c r="M6" s="361"/>
      <c r="N6" s="54"/>
      <c r="O6" s="52"/>
      <c r="P6" s="52"/>
      <c r="Q6" s="354" t="s">
        <v>29</v>
      </c>
      <c r="R6" s="354"/>
      <c r="S6" s="354"/>
      <c r="T6" s="52"/>
      <c r="U6" s="52"/>
      <c r="V6" s="55" t="s">
        <v>279</v>
      </c>
    </row>
    <row r="7" spans="2:24" ht="18.75" x14ac:dyDescent="0.15">
      <c r="B7" s="361"/>
      <c r="C7" s="56"/>
      <c r="D7" s="52"/>
      <c r="E7" s="52"/>
      <c r="F7" s="354" t="s">
        <v>30</v>
      </c>
      <c r="G7" s="354"/>
      <c r="H7" s="354"/>
      <c r="I7" s="52"/>
      <c r="J7" s="52"/>
      <c r="K7" s="57"/>
      <c r="M7" s="361"/>
      <c r="N7" s="56"/>
      <c r="O7" s="52"/>
      <c r="P7" s="52"/>
      <c r="Q7" s="354" t="s">
        <v>30</v>
      </c>
      <c r="R7" s="354"/>
      <c r="S7" s="354"/>
      <c r="T7" s="52"/>
      <c r="U7" s="52"/>
      <c r="V7" s="57"/>
    </row>
    <row r="8" spans="2:24" ht="18.75" x14ac:dyDescent="0.15">
      <c r="B8" s="362"/>
      <c r="C8" s="56"/>
      <c r="D8" s="200"/>
      <c r="E8" s="200"/>
      <c r="F8" s="354" t="s">
        <v>31</v>
      </c>
      <c r="G8" s="354"/>
      <c r="H8" s="354"/>
      <c r="I8" s="200"/>
      <c r="J8" s="200"/>
      <c r="K8" s="57"/>
      <c r="M8" s="362"/>
      <c r="N8" s="56"/>
      <c r="O8" s="200"/>
      <c r="P8" s="200"/>
      <c r="Q8" s="354" t="s">
        <v>31</v>
      </c>
      <c r="R8" s="354"/>
      <c r="S8" s="354"/>
      <c r="T8" s="200"/>
      <c r="U8" s="200"/>
      <c r="V8" s="57"/>
    </row>
    <row r="9" spans="2:24" ht="18.75" x14ac:dyDescent="0.15">
      <c r="B9" s="203"/>
      <c r="C9" s="79"/>
      <c r="D9" s="197"/>
      <c r="E9" s="12"/>
      <c r="F9" s="194"/>
      <c r="G9" s="194"/>
      <c r="H9" s="194"/>
      <c r="I9" s="12"/>
      <c r="J9" s="197"/>
      <c r="K9" s="195"/>
      <c r="M9" s="203"/>
      <c r="N9" s="79"/>
      <c r="O9" s="197"/>
      <c r="P9" s="12"/>
      <c r="Q9" s="194"/>
      <c r="R9" s="194"/>
      <c r="S9" s="194"/>
      <c r="T9" s="12"/>
      <c r="U9" s="197"/>
      <c r="V9" s="195"/>
    </row>
    <row r="10" spans="2:24" ht="14.25" customHeight="1" x14ac:dyDescent="0.15">
      <c r="B10" s="355" t="s">
        <v>80</v>
      </c>
      <c r="C10" s="358" t="s">
        <v>105</v>
      </c>
      <c r="D10" s="359">
        <f>IF(ISBLANK(F10),"",SUM(F10:F11))</f>
        <v>0</v>
      </c>
      <c r="E10" s="64"/>
      <c r="F10" s="196">
        <v>0</v>
      </c>
      <c r="G10" s="196" t="s">
        <v>51</v>
      </c>
      <c r="H10" s="196">
        <v>1</v>
      </c>
      <c r="I10" s="64"/>
      <c r="J10" s="359">
        <f>IF(ISBLANK(H10),"",SUM(H10:H11))</f>
        <v>2</v>
      </c>
      <c r="K10" s="358" t="s">
        <v>90</v>
      </c>
      <c r="M10" s="355" t="s">
        <v>103</v>
      </c>
      <c r="N10" s="358" t="s">
        <v>89</v>
      </c>
      <c r="O10" s="359">
        <f>IF(ISBLANK(Q10),"",SUM(Q10:Q11))</f>
        <v>1</v>
      </c>
      <c r="P10" s="64"/>
      <c r="Q10" s="196">
        <v>1</v>
      </c>
      <c r="R10" s="196" t="s">
        <v>51</v>
      </c>
      <c r="S10" s="196">
        <v>3</v>
      </c>
      <c r="T10" s="64"/>
      <c r="U10" s="359">
        <f>IF(ISBLANK(S10),"",SUM(S10:S11))</f>
        <v>3</v>
      </c>
      <c r="V10" s="358" t="s">
        <v>87</v>
      </c>
    </row>
    <row r="11" spans="2:24" ht="14.25" customHeight="1" x14ac:dyDescent="0.15">
      <c r="B11" s="356"/>
      <c r="C11" s="358"/>
      <c r="D11" s="359"/>
      <c r="E11" s="64"/>
      <c r="F11" s="196">
        <v>0</v>
      </c>
      <c r="G11" s="196" t="s">
        <v>51</v>
      </c>
      <c r="H11" s="196">
        <v>1</v>
      </c>
      <c r="I11" s="64"/>
      <c r="J11" s="359"/>
      <c r="K11" s="358"/>
      <c r="M11" s="356"/>
      <c r="N11" s="358"/>
      <c r="O11" s="359"/>
      <c r="P11" s="64"/>
      <c r="Q11" s="196">
        <v>0</v>
      </c>
      <c r="R11" s="196" t="s">
        <v>51</v>
      </c>
      <c r="S11" s="196">
        <v>0</v>
      </c>
      <c r="T11" s="64"/>
      <c r="U11" s="359"/>
      <c r="V11" s="358"/>
    </row>
    <row r="12" spans="2:24" ht="18.75" x14ac:dyDescent="0.15">
      <c r="B12" s="356"/>
      <c r="C12" s="58"/>
      <c r="D12" s="199"/>
      <c r="E12" s="64"/>
      <c r="F12" s="351" t="s">
        <v>29</v>
      </c>
      <c r="G12" s="351"/>
      <c r="H12" s="351"/>
      <c r="I12" s="64"/>
      <c r="J12" s="199"/>
      <c r="K12" s="59" t="s">
        <v>272</v>
      </c>
      <c r="M12" s="356"/>
      <c r="N12" s="58" t="s">
        <v>120</v>
      </c>
      <c r="O12" s="199"/>
      <c r="P12" s="64"/>
      <c r="Q12" s="351" t="s">
        <v>29</v>
      </c>
      <c r="R12" s="351"/>
      <c r="S12" s="351"/>
      <c r="T12" s="64"/>
      <c r="U12" s="199"/>
      <c r="V12" s="59" t="s">
        <v>280</v>
      </c>
    </row>
    <row r="13" spans="2:24" ht="18.75" x14ac:dyDescent="0.15">
      <c r="B13" s="356"/>
      <c r="C13" s="60"/>
      <c r="D13" s="199"/>
      <c r="E13" s="64"/>
      <c r="F13" s="351" t="s">
        <v>30</v>
      </c>
      <c r="G13" s="351"/>
      <c r="H13" s="351"/>
      <c r="I13" s="64"/>
      <c r="J13" s="199"/>
      <c r="K13" s="61"/>
      <c r="M13" s="356"/>
      <c r="N13" s="60"/>
      <c r="O13" s="199"/>
      <c r="P13" s="64"/>
      <c r="Q13" s="351" t="s">
        <v>30</v>
      </c>
      <c r="R13" s="351"/>
      <c r="S13" s="351"/>
      <c r="T13" s="64"/>
      <c r="U13" s="199"/>
      <c r="V13" s="61"/>
    </row>
    <row r="14" spans="2:24" ht="18.75" x14ac:dyDescent="0.15">
      <c r="B14" s="357"/>
      <c r="C14" s="60"/>
      <c r="D14" s="199"/>
      <c r="E14" s="64"/>
      <c r="F14" s="351" t="s">
        <v>31</v>
      </c>
      <c r="G14" s="351"/>
      <c r="H14" s="351"/>
      <c r="I14" s="64"/>
      <c r="J14" s="199"/>
      <c r="K14" s="61"/>
      <c r="M14" s="357"/>
      <c r="N14" s="60"/>
      <c r="O14" s="199"/>
      <c r="P14" s="64"/>
      <c r="Q14" s="351" t="s">
        <v>31</v>
      </c>
      <c r="R14" s="351"/>
      <c r="S14" s="351"/>
      <c r="T14" s="64"/>
      <c r="U14" s="199"/>
      <c r="V14" s="61"/>
    </row>
    <row r="15" spans="2:24" ht="18.75" x14ac:dyDescent="0.15">
      <c r="B15" s="203"/>
      <c r="C15" s="79"/>
      <c r="D15" s="197"/>
      <c r="E15" s="12"/>
      <c r="F15" s="194"/>
      <c r="G15" s="194"/>
      <c r="H15" s="194"/>
      <c r="I15" s="12"/>
      <c r="J15" s="197"/>
      <c r="K15" s="195"/>
      <c r="M15" s="203"/>
      <c r="N15" s="79"/>
      <c r="O15" s="197"/>
      <c r="P15" s="12"/>
      <c r="Q15" s="194"/>
      <c r="R15" s="194"/>
      <c r="S15" s="194"/>
      <c r="T15" s="12"/>
      <c r="U15" s="197"/>
      <c r="V15" s="195"/>
    </row>
    <row r="16" spans="2:24" ht="14.25" customHeight="1" x14ac:dyDescent="0.15">
      <c r="B16" s="360" t="s">
        <v>80</v>
      </c>
      <c r="C16" s="353" t="s">
        <v>92</v>
      </c>
      <c r="D16" s="363">
        <f>IF(ISBLANK(F16),"",SUM(F16:F17))</f>
        <v>5</v>
      </c>
      <c r="E16" s="202"/>
      <c r="F16" s="198">
        <v>2</v>
      </c>
      <c r="G16" s="198" t="s">
        <v>51</v>
      </c>
      <c r="H16" s="198">
        <v>0</v>
      </c>
      <c r="I16" s="202"/>
      <c r="J16" s="363">
        <f>IF(ISBLANK(H16),"",SUM(H16:H17))</f>
        <v>0</v>
      </c>
      <c r="K16" s="353" t="s">
        <v>273</v>
      </c>
      <c r="M16" s="360" t="s">
        <v>103</v>
      </c>
      <c r="N16" s="353" t="s">
        <v>93</v>
      </c>
      <c r="O16" s="363">
        <f>IF(ISBLANK(Q16),"",SUM(Q16:Q17))</f>
        <v>1</v>
      </c>
      <c r="P16" s="202"/>
      <c r="Q16" s="198">
        <v>1</v>
      </c>
      <c r="R16" s="198" t="s">
        <v>51</v>
      </c>
      <c r="S16" s="198">
        <v>1</v>
      </c>
      <c r="T16" s="202"/>
      <c r="U16" s="363">
        <f>IF(ISBLANK(S16),"",SUM(S16:S17))</f>
        <v>4</v>
      </c>
      <c r="V16" s="353" t="s">
        <v>82</v>
      </c>
    </row>
    <row r="17" spans="2:22" ht="14.25" customHeight="1" x14ac:dyDescent="0.15">
      <c r="B17" s="361"/>
      <c r="C17" s="353"/>
      <c r="D17" s="363"/>
      <c r="E17" s="202"/>
      <c r="F17" s="198">
        <v>3</v>
      </c>
      <c r="G17" s="198" t="s">
        <v>51</v>
      </c>
      <c r="H17" s="198">
        <v>0</v>
      </c>
      <c r="I17" s="202"/>
      <c r="J17" s="363"/>
      <c r="K17" s="353"/>
      <c r="M17" s="361"/>
      <c r="N17" s="353"/>
      <c r="O17" s="363"/>
      <c r="P17" s="202"/>
      <c r="Q17" s="198">
        <v>0</v>
      </c>
      <c r="R17" s="198" t="s">
        <v>51</v>
      </c>
      <c r="S17" s="198">
        <v>3</v>
      </c>
      <c r="T17" s="202"/>
      <c r="U17" s="363"/>
      <c r="V17" s="353"/>
    </row>
    <row r="18" spans="2:22" ht="18.75" x14ac:dyDescent="0.15">
      <c r="B18" s="361"/>
      <c r="C18" s="151" t="s">
        <v>274</v>
      </c>
      <c r="D18" s="52"/>
      <c r="E18" s="52"/>
      <c r="F18" s="354" t="s">
        <v>29</v>
      </c>
      <c r="G18" s="354"/>
      <c r="H18" s="354"/>
      <c r="I18" s="52"/>
      <c r="J18" s="52"/>
      <c r="K18" s="55"/>
      <c r="M18" s="361"/>
      <c r="N18" s="54" t="s">
        <v>91</v>
      </c>
      <c r="O18" s="52"/>
      <c r="P18" s="52"/>
      <c r="Q18" s="354" t="s">
        <v>29</v>
      </c>
      <c r="R18" s="354"/>
      <c r="S18" s="354"/>
      <c r="T18" s="52"/>
      <c r="U18" s="52"/>
      <c r="V18" s="55" t="s">
        <v>281</v>
      </c>
    </row>
    <row r="19" spans="2:22" ht="18.75" x14ac:dyDescent="0.15">
      <c r="B19" s="361"/>
      <c r="C19" s="56"/>
      <c r="D19" s="52"/>
      <c r="E19" s="52"/>
      <c r="F19" s="354" t="s">
        <v>30</v>
      </c>
      <c r="G19" s="354"/>
      <c r="H19" s="354"/>
      <c r="I19" s="52"/>
      <c r="J19" s="52"/>
      <c r="K19" s="57"/>
      <c r="M19" s="361"/>
      <c r="N19" s="56"/>
      <c r="O19" s="52"/>
      <c r="P19" s="52"/>
      <c r="Q19" s="354" t="s">
        <v>30</v>
      </c>
      <c r="R19" s="354"/>
      <c r="S19" s="354"/>
      <c r="T19" s="52"/>
      <c r="U19" s="52"/>
      <c r="V19" s="57"/>
    </row>
    <row r="20" spans="2:22" ht="18.75" x14ac:dyDescent="0.15">
      <c r="B20" s="362"/>
      <c r="C20" s="56"/>
      <c r="D20" s="200"/>
      <c r="E20" s="200"/>
      <c r="F20" s="354" t="s">
        <v>31</v>
      </c>
      <c r="G20" s="354"/>
      <c r="H20" s="354"/>
      <c r="I20" s="200"/>
      <c r="J20" s="200"/>
      <c r="K20" s="57"/>
      <c r="M20" s="362"/>
      <c r="N20" s="56"/>
      <c r="O20" s="200"/>
      <c r="P20" s="200"/>
      <c r="Q20" s="354" t="s">
        <v>31</v>
      </c>
      <c r="R20" s="354"/>
      <c r="S20" s="354"/>
      <c r="T20" s="200"/>
      <c r="U20" s="200"/>
      <c r="V20" s="57"/>
    </row>
    <row r="21" spans="2:22" ht="18.75" x14ac:dyDescent="0.15">
      <c r="B21" s="203"/>
      <c r="C21" s="79"/>
      <c r="D21" s="197"/>
      <c r="E21" s="12"/>
      <c r="F21" s="194"/>
      <c r="G21" s="194"/>
      <c r="H21" s="194"/>
      <c r="I21" s="12"/>
      <c r="J21" s="197"/>
      <c r="K21" s="195"/>
      <c r="M21" s="203"/>
      <c r="N21" s="79"/>
      <c r="O21" s="197"/>
      <c r="P21" s="12"/>
      <c r="Q21" s="194"/>
      <c r="R21" s="194"/>
      <c r="S21" s="194"/>
      <c r="T21" s="12"/>
      <c r="U21" s="197"/>
      <c r="V21" s="195"/>
    </row>
    <row r="22" spans="2:22" ht="14.25" customHeight="1" x14ac:dyDescent="0.15">
      <c r="B22" s="355" t="s">
        <v>80</v>
      </c>
      <c r="C22" s="358" t="s">
        <v>273</v>
      </c>
      <c r="D22" s="359"/>
      <c r="E22" s="64"/>
      <c r="F22" s="196">
        <v>1</v>
      </c>
      <c r="G22" s="196" t="s">
        <v>51</v>
      </c>
      <c r="H22" s="196">
        <v>0</v>
      </c>
      <c r="I22" s="64"/>
      <c r="J22" s="359">
        <f>IF(ISBLANK(H22),"",SUM(H22:H23))</f>
        <v>0</v>
      </c>
      <c r="K22" s="358" t="s">
        <v>275</v>
      </c>
      <c r="M22" s="355" t="s">
        <v>103</v>
      </c>
      <c r="N22" s="358" t="s">
        <v>118</v>
      </c>
      <c r="O22" s="359">
        <f>IF(ISBLANK(Q22),"",SUM(Q22:Q23))</f>
        <v>0</v>
      </c>
      <c r="P22" s="64"/>
      <c r="Q22" s="196">
        <v>0</v>
      </c>
      <c r="R22" s="196" t="s">
        <v>51</v>
      </c>
      <c r="S22" s="196">
        <v>0</v>
      </c>
      <c r="T22" s="64"/>
      <c r="U22" s="359">
        <f>IF(ISBLANK(S22),"",SUM(S22:S23))</f>
        <v>3</v>
      </c>
      <c r="V22" s="358" t="s">
        <v>102</v>
      </c>
    </row>
    <row r="23" spans="2:22" ht="14.25" customHeight="1" x14ac:dyDescent="0.15">
      <c r="B23" s="356"/>
      <c r="C23" s="358"/>
      <c r="D23" s="359"/>
      <c r="E23" s="64"/>
      <c r="F23" s="196">
        <v>0</v>
      </c>
      <c r="G23" s="196" t="s">
        <v>51</v>
      </c>
      <c r="H23" s="196">
        <v>0</v>
      </c>
      <c r="I23" s="64"/>
      <c r="J23" s="359"/>
      <c r="K23" s="358"/>
      <c r="M23" s="356"/>
      <c r="N23" s="358"/>
      <c r="O23" s="359"/>
      <c r="P23" s="64"/>
      <c r="Q23" s="196">
        <v>0</v>
      </c>
      <c r="R23" s="196" t="s">
        <v>51</v>
      </c>
      <c r="S23" s="196">
        <v>3</v>
      </c>
      <c r="T23" s="64"/>
      <c r="U23" s="359"/>
      <c r="V23" s="358"/>
    </row>
    <row r="24" spans="2:22" ht="18.75" x14ac:dyDescent="0.15">
      <c r="B24" s="356"/>
      <c r="C24" s="58" t="s">
        <v>91</v>
      </c>
      <c r="D24" s="199"/>
      <c r="E24" s="64"/>
      <c r="F24" s="351" t="s">
        <v>29</v>
      </c>
      <c r="G24" s="351"/>
      <c r="H24" s="351"/>
      <c r="I24" s="64"/>
      <c r="J24" s="199"/>
      <c r="K24" s="59"/>
      <c r="M24" s="356"/>
      <c r="N24" s="58"/>
      <c r="O24" s="199"/>
      <c r="P24" s="64"/>
      <c r="Q24" s="351" t="s">
        <v>29</v>
      </c>
      <c r="R24" s="351"/>
      <c r="S24" s="351"/>
      <c r="T24" s="64"/>
      <c r="U24" s="199"/>
      <c r="V24" s="59" t="s">
        <v>282</v>
      </c>
    </row>
    <row r="25" spans="2:22" ht="18.75" x14ac:dyDescent="0.15">
      <c r="B25" s="356"/>
      <c r="C25" s="60"/>
      <c r="D25" s="199"/>
      <c r="E25" s="64"/>
      <c r="F25" s="351" t="s">
        <v>30</v>
      </c>
      <c r="G25" s="351"/>
      <c r="H25" s="351"/>
      <c r="I25" s="64"/>
      <c r="J25" s="199"/>
      <c r="K25" s="61"/>
      <c r="M25" s="356"/>
      <c r="N25" s="60"/>
      <c r="O25" s="199"/>
      <c r="P25" s="64"/>
      <c r="Q25" s="351" t="s">
        <v>30</v>
      </c>
      <c r="R25" s="351"/>
      <c r="S25" s="351"/>
      <c r="T25" s="64"/>
      <c r="U25" s="199"/>
      <c r="V25" s="61"/>
    </row>
    <row r="26" spans="2:22" ht="18.75" x14ac:dyDescent="0.15">
      <c r="B26" s="357"/>
      <c r="C26" s="60"/>
      <c r="D26" s="199"/>
      <c r="E26" s="64"/>
      <c r="F26" s="351" t="s">
        <v>31</v>
      </c>
      <c r="G26" s="351"/>
      <c r="H26" s="351"/>
      <c r="I26" s="64"/>
      <c r="J26" s="199"/>
      <c r="K26" s="61"/>
      <c r="M26" s="357"/>
      <c r="N26" s="60"/>
      <c r="O26" s="199"/>
      <c r="P26" s="64"/>
      <c r="Q26" s="351" t="s">
        <v>31</v>
      </c>
      <c r="R26" s="351"/>
      <c r="S26" s="351"/>
      <c r="T26" s="64"/>
      <c r="U26" s="199"/>
      <c r="V26" s="61"/>
    </row>
    <row r="27" spans="2:22" ht="18.75" x14ac:dyDescent="0.15">
      <c r="B27" s="203"/>
      <c r="C27" s="79"/>
      <c r="D27" s="197"/>
      <c r="E27" s="12"/>
      <c r="F27" s="194"/>
      <c r="G27" s="194"/>
      <c r="H27" s="194"/>
      <c r="I27" s="12"/>
      <c r="J27" s="197"/>
      <c r="K27" s="195"/>
      <c r="M27" s="203"/>
      <c r="N27" s="79"/>
      <c r="O27" s="197"/>
      <c r="P27" s="12"/>
      <c r="Q27" s="194"/>
      <c r="R27" s="194"/>
      <c r="S27" s="194"/>
      <c r="T27" s="12"/>
      <c r="U27" s="197"/>
      <c r="V27" s="195"/>
    </row>
    <row r="28" spans="2:22" ht="14.25" customHeight="1" x14ac:dyDescent="0.15">
      <c r="B28" s="360"/>
      <c r="C28" s="353"/>
      <c r="D28" s="363"/>
      <c r="E28" s="202"/>
      <c r="F28" s="198"/>
      <c r="G28" s="198"/>
      <c r="H28" s="198"/>
      <c r="I28" s="202"/>
      <c r="J28" s="363"/>
      <c r="K28" s="353"/>
      <c r="M28" s="360" t="s">
        <v>103</v>
      </c>
      <c r="N28" s="353" t="s">
        <v>129</v>
      </c>
      <c r="O28" s="363">
        <f>IF(ISBLANK(Q28),"",SUM(Q28:Q29))</f>
        <v>0</v>
      </c>
      <c r="P28" s="202"/>
      <c r="Q28" s="198">
        <v>0</v>
      </c>
      <c r="R28" s="198" t="s">
        <v>51</v>
      </c>
      <c r="S28" s="198">
        <v>2</v>
      </c>
      <c r="T28" s="202"/>
      <c r="U28" s="363">
        <f>IF(ISBLANK(S28),"",SUM(S28:S29))</f>
        <v>3</v>
      </c>
      <c r="V28" s="353" t="s">
        <v>132</v>
      </c>
    </row>
    <row r="29" spans="2:22" ht="14.25" customHeight="1" x14ac:dyDescent="0.15">
      <c r="B29" s="361"/>
      <c r="C29" s="353"/>
      <c r="D29" s="363"/>
      <c r="E29" s="202"/>
      <c r="F29" s="198"/>
      <c r="G29" s="198"/>
      <c r="H29" s="198"/>
      <c r="I29" s="202"/>
      <c r="J29" s="363"/>
      <c r="K29" s="353"/>
      <c r="M29" s="361"/>
      <c r="N29" s="353"/>
      <c r="O29" s="363"/>
      <c r="P29" s="202"/>
      <c r="Q29" s="198">
        <v>0</v>
      </c>
      <c r="R29" s="198" t="s">
        <v>51</v>
      </c>
      <c r="S29" s="198">
        <v>1</v>
      </c>
      <c r="T29" s="202"/>
      <c r="U29" s="363"/>
      <c r="V29" s="353"/>
    </row>
    <row r="30" spans="2:22" ht="18.75" x14ac:dyDescent="0.15">
      <c r="B30" s="361"/>
      <c r="C30" s="54"/>
      <c r="D30" s="52"/>
      <c r="E30" s="52"/>
      <c r="F30" s="354"/>
      <c r="G30" s="354"/>
      <c r="H30" s="354"/>
      <c r="I30" s="52"/>
      <c r="J30" s="52"/>
      <c r="K30" s="55"/>
      <c r="M30" s="361"/>
      <c r="N30" s="54"/>
      <c r="O30" s="52"/>
      <c r="P30" s="52"/>
      <c r="Q30" s="354" t="s">
        <v>29</v>
      </c>
      <c r="R30" s="354"/>
      <c r="S30" s="354"/>
      <c r="T30" s="52"/>
      <c r="U30" s="52"/>
      <c r="V30" s="55" t="s">
        <v>283</v>
      </c>
    </row>
    <row r="31" spans="2:22" ht="18.75" x14ac:dyDescent="0.15">
      <c r="B31" s="361"/>
      <c r="C31" s="56"/>
      <c r="D31" s="52"/>
      <c r="E31" s="52"/>
      <c r="F31" s="354"/>
      <c r="G31" s="354"/>
      <c r="H31" s="354"/>
      <c r="I31" s="52"/>
      <c r="J31" s="52"/>
      <c r="K31" s="57"/>
      <c r="M31" s="361"/>
      <c r="N31" s="56"/>
      <c r="O31" s="52"/>
      <c r="P31" s="52"/>
      <c r="Q31" s="354" t="s">
        <v>30</v>
      </c>
      <c r="R31" s="354"/>
      <c r="S31" s="354"/>
      <c r="T31" s="52"/>
      <c r="U31" s="52"/>
      <c r="V31" s="57" t="s">
        <v>284</v>
      </c>
    </row>
    <row r="32" spans="2:22" ht="18.75" x14ac:dyDescent="0.15">
      <c r="B32" s="362"/>
      <c r="C32" s="56"/>
      <c r="D32" s="200"/>
      <c r="E32" s="200"/>
      <c r="F32" s="354"/>
      <c r="G32" s="354"/>
      <c r="H32" s="354"/>
      <c r="I32" s="200"/>
      <c r="J32" s="200"/>
      <c r="K32" s="57"/>
      <c r="M32" s="362"/>
      <c r="N32" s="56"/>
      <c r="O32" s="200"/>
      <c r="P32" s="200"/>
      <c r="Q32" s="354" t="s">
        <v>31</v>
      </c>
      <c r="R32" s="354"/>
      <c r="S32" s="354"/>
      <c r="T32" s="200"/>
      <c r="U32" s="200"/>
      <c r="V32" s="57"/>
    </row>
    <row r="33" spans="2:22" ht="18.75" x14ac:dyDescent="0.15">
      <c r="B33" s="203"/>
      <c r="C33" s="79"/>
      <c r="D33" s="197"/>
      <c r="E33" s="12"/>
      <c r="F33" s="194"/>
      <c r="G33" s="194"/>
      <c r="H33" s="194"/>
      <c r="I33" s="12"/>
      <c r="J33" s="197"/>
      <c r="K33" s="195"/>
      <c r="M33" s="203"/>
      <c r="N33" s="79"/>
      <c r="O33" s="197"/>
      <c r="P33" s="12"/>
      <c r="Q33" s="194"/>
      <c r="R33" s="194"/>
      <c r="S33" s="194"/>
      <c r="T33" s="12"/>
      <c r="U33" s="197"/>
      <c r="V33" s="195"/>
    </row>
    <row r="34" spans="2:22" ht="14.25" customHeight="1" x14ac:dyDescent="0.15">
      <c r="B34" s="355"/>
      <c r="C34" s="358"/>
      <c r="D34" s="359" t="str">
        <f>IF(ISBLANK(F34),"",SUM(F34:F35))</f>
        <v/>
      </c>
      <c r="E34" s="64"/>
      <c r="F34" s="196"/>
      <c r="G34" s="196" t="s">
        <v>51</v>
      </c>
      <c r="H34" s="196"/>
      <c r="I34" s="64"/>
      <c r="J34" s="359" t="str">
        <f>IF(ISBLANK(H34),"",SUM(H34:H35))</f>
        <v/>
      </c>
      <c r="K34" s="358"/>
      <c r="M34" s="355"/>
      <c r="N34" s="358"/>
      <c r="O34" s="359" t="str">
        <f>IF(ISBLANK(Q34),"",SUM(Q34:Q35))</f>
        <v/>
      </c>
      <c r="P34" s="64"/>
      <c r="Q34" s="196"/>
      <c r="R34" s="196" t="s">
        <v>51</v>
      </c>
      <c r="S34" s="196"/>
      <c r="T34" s="64"/>
      <c r="U34" s="359" t="str">
        <f>IF(ISBLANK(S34),"",SUM(S34:S35))</f>
        <v/>
      </c>
      <c r="V34" s="358"/>
    </row>
    <row r="35" spans="2:22" ht="14.25" customHeight="1" x14ac:dyDescent="0.15">
      <c r="B35" s="356"/>
      <c r="C35" s="358"/>
      <c r="D35" s="359"/>
      <c r="E35" s="64"/>
      <c r="F35" s="196"/>
      <c r="G35" s="196" t="s">
        <v>51</v>
      </c>
      <c r="H35" s="196"/>
      <c r="I35" s="64"/>
      <c r="J35" s="359"/>
      <c r="K35" s="358"/>
      <c r="M35" s="356"/>
      <c r="N35" s="358"/>
      <c r="O35" s="359"/>
      <c r="P35" s="64"/>
      <c r="Q35" s="196"/>
      <c r="R35" s="196" t="s">
        <v>51</v>
      </c>
      <c r="S35" s="196"/>
      <c r="T35" s="64"/>
      <c r="U35" s="359"/>
      <c r="V35" s="358"/>
    </row>
    <row r="36" spans="2:22" ht="18.75" x14ac:dyDescent="0.15">
      <c r="B36" s="356"/>
      <c r="C36" s="58"/>
      <c r="D36" s="199"/>
      <c r="E36" s="64"/>
      <c r="F36" s="351" t="s">
        <v>29</v>
      </c>
      <c r="G36" s="351"/>
      <c r="H36" s="351"/>
      <c r="I36" s="64"/>
      <c r="J36" s="199"/>
      <c r="K36" s="59"/>
      <c r="M36" s="356"/>
      <c r="N36" s="58"/>
      <c r="O36" s="199"/>
      <c r="P36" s="64"/>
      <c r="Q36" s="351" t="s">
        <v>29</v>
      </c>
      <c r="R36" s="351"/>
      <c r="S36" s="351"/>
      <c r="T36" s="64"/>
      <c r="U36" s="199"/>
      <c r="V36" s="59"/>
    </row>
    <row r="37" spans="2:22" ht="18.75" x14ac:dyDescent="0.15">
      <c r="B37" s="356"/>
      <c r="C37" s="60"/>
      <c r="D37" s="199"/>
      <c r="E37" s="64"/>
      <c r="F37" s="351" t="s">
        <v>30</v>
      </c>
      <c r="G37" s="351"/>
      <c r="H37" s="351"/>
      <c r="I37" s="64"/>
      <c r="J37" s="199"/>
      <c r="K37" s="61"/>
      <c r="M37" s="356"/>
      <c r="N37" s="60"/>
      <c r="O37" s="199"/>
      <c r="P37" s="64"/>
      <c r="Q37" s="351" t="s">
        <v>30</v>
      </c>
      <c r="R37" s="351"/>
      <c r="S37" s="351"/>
      <c r="T37" s="64"/>
      <c r="U37" s="199"/>
      <c r="V37" s="61"/>
    </row>
    <row r="38" spans="2:22" ht="18.75" x14ac:dyDescent="0.15">
      <c r="B38" s="357"/>
      <c r="C38" s="60"/>
      <c r="D38" s="199"/>
      <c r="E38" s="64"/>
      <c r="F38" s="351" t="s">
        <v>31</v>
      </c>
      <c r="G38" s="351"/>
      <c r="H38" s="351"/>
      <c r="I38" s="64"/>
      <c r="J38" s="199"/>
      <c r="K38" s="61"/>
      <c r="M38" s="357"/>
      <c r="N38" s="60"/>
      <c r="O38" s="199"/>
      <c r="P38" s="64"/>
      <c r="Q38" s="351" t="s">
        <v>31</v>
      </c>
      <c r="R38" s="351"/>
      <c r="S38" s="351"/>
      <c r="T38" s="64"/>
      <c r="U38" s="199"/>
      <c r="V38" s="61"/>
    </row>
    <row r="39" spans="2:22" ht="18.75" x14ac:dyDescent="0.15">
      <c r="B39" s="197"/>
      <c r="C39" s="79"/>
      <c r="D39" s="197"/>
      <c r="E39" s="12"/>
      <c r="F39" s="194"/>
      <c r="G39" s="194"/>
      <c r="H39" s="194"/>
      <c r="I39" s="12"/>
      <c r="J39" s="197"/>
      <c r="K39" s="195"/>
      <c r="M39" s="197"/>
      <c r="N39" s="79"/>
      <c r="O39" s="197"/>
      <c r="P39" s="12"/>
      <c r="Q39" s="194"/>
      <c r="R39" s="194"/>
      <c r="S39" s="194"/>
      <c r="T39" s="12"/>
      <c r="U39" s="197"/>
      <c r="V39" s="195"/>
    </row>
    <row r="40" spans="2:22" ht="14.25" customHeight="1" x14ac:dyDescent="0.15">
      <c r="B40" s="352"/>
      <c r="C40" s="349"/>
      <c r="D40" s="352"/>
      <c r="E40" s="12"/>
      <c r="F40" s="194"/>
      <c r="G40" s="194"/>
      <c r="H40" s="194"/>
      <c r="I40" s="12"/>
      <c r="J40" s="352"/>
      <c r="K40" s="349"/>
      <c r="M40" s="352"/>
      <c r="N40" s="349"/>
      <c r="O40" s="352"/>
      <c r="P40" s="12"/>
      <c r="Q40" s="194"/>
      <c r="R40" s="194"/>
      <c r="S40" s="194"/>
      <c r="T40" s="12"/>
      <c r="U40" s="352"/>
      <c r="V40" s="349"/>
    </row>
    <row r="41" spans="2:22" ht="14.25" customHeight="1" x14ac:dyDescent="0.15">
      <c r="B41" s="352"/>
      <c r="C41" s="349"/>
      <c r="D41" s="352"/>
      <c r="E41" s="12"/>
      <c r="F41" s="194"/>
      <c r="G41" s="194"/>
      <c r="H41" s="194"/>
      <c r="I41" s="12"/>
      <c r="J41" s="352"/>
      <c r="K41" s="349"/>
      <c r="M41" s="352"/>
      <c r="N41" s="349"/>
      <c r="O41" s="352"/>
      <c r="P41" s="12"/>
      <c r="Q41" s="194"/>
      <c r="R41" s="194"/>
      <c r="S41" s="194"/>
      <c r="T41" s="12"/>
      <c r="U41" s="352"/>
      <c r="V41" s="349"/>
    </row>
    <row r="42" spans="2:22" ht="18.75" x14ac:dyDescent="0.15">
      <c r="B42" s="197"/>
      <c r="C42" s="74"/>
      <c r="D42" s="139"/>
      <c r="E42" s="139"/>
      <c r="F42" s="348"/>
      <c r="G42" s="348"/>
      <c r="H42" s="348"/>
      <c r="I42" s="139"/>
      <c r="J42" s="139"/>
      <c r="K42" s="75"/>
      <c r="M42" s="197"/>
      <c r="N42" s="74"/>
      <c r="O42" s="139"/>
      <c r="P42" s="139"/>
      <c r="Q42" s="348"/>
      <c r="R42" s="348"/>
      <c r="S42" s="348"/>
      <c r="T42" s="139"/>
      <c r="U42" s="139"/>
      <c r="V42" s="75"/>
    </row>
    <row r="43" spans="2:22" ht="18.75" x14ac:dyDescent="0.15">
      <c r="B43" s="197"/>
      <c r="C43" s="74"/>
      <c r="D43" s="139"/>
      <c r="E43" s="139"/>
      <c r="F43" s="348"/>
      <c r="G43" s="348"/>
      <c r="H43" s="348"/>
      <c r="I43" s="139"/>
      <c r="J43" s="139"/>
      <c r="K43" s="75"/>
      <c r="M43" s="197"/>
      <c r="N43" s="74"/>
      <c r="O43" s="139"/>
      <c r="P43" s="139"/>
      <c r="Q43" s="348"/>
      <c r="R43" s="348"/>
      <c r="S43" s="348"/>
      <c r="T43" s="139"/>
      <c r="U43" s="139"/>
      <c r="V43" s="75"/>
    </row>
    <row r="44" spans="2:22" ht="18.75" x14ac:dyDescent="0.15">
      <c r="B44" s="197"/>
      <c r="C44" s="74"/>
      <c r="D44" s="197"/>
      <c r="E44" s="197"/>
      <c r="F44" s="348"/>
      <c r="G44" s="348"/>
      <c r="H44" s="348"/>
      <c r="I44" s="197"/>
      <c r="J44" s="197"/>
      <c r="K44" s="75"/>
      <c r="M44" s="197"/>
      <c r="N44" s="74"/>
      <c r="O44" s="197"/>
      <c r="P44" s="197"/>
      <c r="Q44" s="348"/>
      <c r="R44" s="348"/>
      <c r="S44" s="348"/>
      <c r="T44" s="197"/>
      <c r="U44" s="197"/>
      <c r="V44" s="75"/>
    </row>
    <row r="45" spans="2:22" ht="18.75" customHeight="1" x14ac:dyDescent="0.15">
      <c r="B45" s="77"/>
      <c r="C45" s="350"/>
      <c r="D45" s="350"/>
      <c r="E45" s="350"/>
      <c r="F45" s="350"/>
      <c r="G45" s="350"/>
      <c r="H45" s="350"/>
      <c r="I45" s="350"/>
      <c r="J45" s="350"/>
      <c r="K45" s="350"/>
      <c r="M45" s="77"/>
      <c r="N45" s="350"/>
      <c r="O45" s="350"/>
      <c r="P45" s="350"/>
      <c r="Q45" s="350"/>
      <c r="R45" s="350"/>
      <c r="S45" s="350"/>
      <c r="T45" s="350"/>
      <c r="U45" s="350"/>
      <c r="V45" s="350"/>
    </row>
    <row r="46" spans="2:22" ht="14.25" customHeight="1" x14ac:dyDescent="0.15">
      <c r="C46" s="350"/>
      <c r="D46" s="350"/>
      <c r="E46" s="350"/>
      <c r="F46" s="350"/>
      <c r="G46" s="350"/>
      <c r="H46" s="350"/>
      <c r="I46" s="350"/>
      <c r="J46" s="350"/>
      <c r="K46" s="350"/>
      <c r="N46" s="350"/>
      <c r="O46" s="350"/>
      <c r="P46" s="350"/>
      <c r="Q46" s="350"/>
      <c r="R46" s="350"/>
      <c r="S46" s="350"/>
      <c r="T46" s="350"/>
      <c r="U46" s="350"/>
      <c r="V46" s="350"/>
    </row>
    <row r="47" spans="2:22" ht="14.25" customHeight="1" x14ac:dyDescent="0.15">
      <c r="C47" s="140"/>
      <c r="D47" s="139"/>
      <c r="E47" s="12"/>
      <c r="F47" s="194"/>
      <c r="G47" s="194"/>
      <c r="H47" s="194"/>
      <c r="I47" s="12"/>
      <c r="J47" s="139"/>
      <c r="K47" s="140"/>
      <c r="N47" s="140"/>
      <c r="O47" s="139"/>
      <c r="P47" s="12"/>
      <c r="Q47" s="194"/>
      <c r="R47" s="194"/>
      <c r="S47" s="194"/>
      <c r="T47" s="12"/>
      <c r="U47" s="139"/>
      <c r="V47" s="140"/>
    </row>
    <row r="48" spans="2:22" ht="18.75" x14ac:dyDescent="0.15">
      <c r="C48" s="74"/>
      <c r="D48" s="197"/>
      <c r="E48" s="12"/>
      <c r="F48" s="348"/>
      <c r="G48" s="348"/>
      <c r="H48" s="348"/>
      <c r="I48" s="12"/>
      <c r="J48" s="197"/>
      <c r="K48" s="75"/>
      <c r="N48" s="74"/>
      <c r="O48" s="197"/>
      <c r="P48" s="12"/>
      <c r="Q48" s="348"/>
      <c r="R48" s="348"/>
      <c r="S48" s="348"/>
      <c r="T48" s="12"/>
      <c r="U48" s="197"/>
      <c r="V48" s="75"/>
    </row>
    <row r="49" spans="3:22" ht="18.75" x14ac:dyDescent="0.15">
      <c r="C49" s="74"/>
      <c r="D49" s="197"/>
      <c r="E49" s="12"/>
      <c r="F49" s="348"/>
      <c r="G49" s="348"/>
      <c r="H49" s="348"/>
      <c r="I49" s="12"/>
      <c r="J49" s="197"/>
      <c r="K49" s="75"/>
      <c r="N49" s="74"/>
      <c r="O49" s="197"/>
      <c r="P49" s="12"/>
      <c r="Q49" s="348"/>
      <c r="R49" s="348"/>
      <c r="S49" s="348"/>
      <c r="T49" s="12"/>
      <c r="U49" s="197"/>
      <c r="V49" s="75"/>
    </row>
    <row r="50" spans="3:22" ht="18.75" x14ac:dyDescent="0.15">
      <c r="C50" s="74"/>
      <c r="D50" s="197"/>
      <c r="E50" s="12"/>
      <c r="F50" s="348"/>
      <c r="G50" s="348"/>
      <c r="H50" s="348"/>
      <c r="I50" s="12"/>
      <c r="J50" s="197"/>
      <c r="K50" s="75"/>
      <c r="N50" s="74"/>
      <c r="O50" s="197"/>
      <c r="P50" s="12"/>
      <c r="Q50" s="348"/>
      <c r="R50" s="348"/>
      <c r="S50" s="348"/>
      <c r="T50" s="12"/>
      <c r="U50" s="197"/>
      <c r="V50" s="75"/>
    </row>
    <row r="51" spans="3:22" x14ac:dyDescent="0.15">
      <c r="C51" s="76"/>
      <c r="D51" s="77"/>
      <c r="E51" s="77"/>
      <c r="F51" s="76"/>
      <c r="G51" s="76"/>
      <c r="H51" s="76"/>
      <c r="I51" s="77"/>
      <c r="J51" s="77"/>
      <c r="K51" s="76"/>
      <c r="N51" s="76"/>
      <c r="O51" s="77"/>
      <c r="P51" s="77"/>
      <c r="Q51" s="76"/>
      <c r="R51" s="76"/>
      <c r="S51" s="76"/>
      <c r="T51" s="77"/>
      <c r="U51" s="77"/>
      <c r="V51" s="76"/>
    </row>
    <row r="52" spans="3:22" x14ac:dyDescent="0.15">
      <c r="K52" s="78"/>
      <c r="V52" s="78"/>
    </row>
  </sheetData>
  <mergeCells count="128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B22:B26"/>
    <mergeCell ref="C22:C23"/>
    <mergeCell ref="D22:D23"/>
    <mergeCell ref="J22:J23"/>
    <mergeCell ref="K22:K23"/>
    <mergeCell ref="F24:H24"/>
    <mergeCell ref="F13:H13"/>
    <mergeCell ref="F14:H14"/>
    <mergeCell ref="B16:B20"/>
    <mergeCell ref="C16:C17"/>
    <mergeCell ref="D16:D17"/>
    <mergeCell ref="J16:J17"/>
    <mergeCell ref="B40:B41"/>
    <mergeCell ref="C40:C41"/>
    <mergeCell ref="D40:D41"/>
    <mergeCell ref="J40:J41"/>
    <mergeCell ref="K28:K29"/>
    <mergeCell ref="F30:H30"/>
    <mergeCell ref="F31:H31"/>
    <mergeCell ref="F32:H32"/>
    <mergeCell ref="B34:B38"/>
    <mergeCell ref="C34:C35"/>
    <mergeCell ref="D34:D35"/>
    <mergeCell ref="J34:J35"/>
    <mergeCell ref="K34:K35"/>
    <mergeCell ref="F36:H36"/>
    <mergeCell ref="B28:B32"/>
    <mergeCell ref="C28:C29"/>
    <mergeCell ref="D28:D29"/>
    <mergeCell ref="J28:J29"/>
    <mergeCell ref="F49:H49"/>
    <mergeCell ref="F50:H50"/>
    <mergeCell ref="M1:U1"/>
    <mergeCell ref="O2:U2"/>
    <mergeCell ref="M4:M8"/>
    <mergeCell ref="N4:N5"/>
    <mergeCell ref="O4:O5"/>
    <mergeCell ref="P4:P5"/>
    <mergeCell ref="T4:T5"/>
    <mergeCell ref="U4:U5"/>
    <mergeCell ref="K40:K41"/>
    <mergeCell ref="F42:H42"/>
    <mergeCell ref="F43:H43"/>
    <mergeCell ref="F44:H44"/>
    <mergeCell ref="C45:K46"/>
    <mergeCell ref="F48:H48"/>
    <mergeCell ref="F37:H37"/>
    <mergeCell ref="F38:H38"/>
    <mergeCell ref="F25:H25"/>
    <mergeCell ref="F26:H26"/>
    <mergeCell ref="K16:K17"/>
    <mergeCell ref="F18:H18"/>
    <mergeCell ref="F19:H19"/>
    <mergeCell ref="F20:H20"/>
    <mergeCell ref="Q13:S13"/>
    <mergeCell ref="Q14:S14"/>
    <mergeCell ref="M16:M20"/>
    <mergeCell ref="N16:N17"/>
    <mergeCell ref="O16:O17"/>
    <mergeCell ref="U16:U17"/>
    <mergeCell ref="V4:V5"/>
    <mergeCell ref="Q6:S6"/>
    <mergeCell ref="Q7:S7"/>
    <mergeCell ref="Q8:S8"/>
    <mergeCell ref="M10:M14"/>
    <mergeCell ref="N10:N11"/>
    <mergeCell ref="O10:O11"/>
    <mergeCell ref="U10:U11"/>
    <mergeCell ref="V10:V11"/>
    <mergeCell ref="Q12:S12"/>
    <mergeCell ref="Q25:S25"/>
    <mergeCell ref="Q26:S26"/>
    <mergeCell ref="M28:M32"/>
    <mergeCell ref="N28:N29"/>
    <mergeCell ref="O28:O29"/>
    <mergeCell ref="U28:U29"/>
    <mergeCell ref="V16:V17"/>
    <mergeCell ref="Q18:S18"/>
    <mergeCell ref="Q19:S19"/>
    <mergeCell ref="Q20:S20"/>
    <mergeCell ref="M22:M26"/>
    <mergeCell ref="N22:N23"/>
    <mergeCell ref="O22:O23"/>
    <mergeCell ref="U22:U23"/>
    <mergeCell ref="V22:V23"/>
    <mergeCell ref="Q24:S24"/>
    <mergeCell ref="M40:M41"/>
    <mergeCell ref="N40:N41"/>
    <mergeCell ref="O40:O41"/>
    <mergeCell ref="U40:U41"/>
    <mergeCell ref="V28:V29"/>
    <mergeCell ref="Q30:S30"/>
    <mergeCell ref="Q31:S31"/>
    <mergeCell ref="Q32:S32"/>
    <mergeCell ref="M34:M38"/>
    <mergeCell ref="N34:N35"/>
    <mergeCell ref="O34:O35"/>
    <mergeCell ref="U34:U35"/>
    <mergeCell ref="V34:V35"/>
    <mergeCell ref="Q36:S36"/>
    <mergeCell ref="Q49:S49"/>
    <mergeCell ref="Q50:S50"/>
    <mergeCell ref="V40:V41"/>
    <mergeCell ref="Q42:S42"/>
    <mergeCell ref="Q43:S43"/>
    <mergeCell ref="Q44:S44"/>
    <mergeCell ref="N45:V46"/>
    <mergeCell ref="Q48:S48"/>
    <mergeCell ref="Q37:S37"/>
    <mergeCell ref="Q38:S38"/>
  </mergeCells>
  <phoneticPr fontId="27"/>
  <dataValidations count="2">
    <dataValidation type="list" allowBlank="1" showInputMessage="1" showErrorMessage="1" sqref="B4:B8 B34:B38 B28:B32 B22:B26 B16:B20 B10:B14">
      <formula1>$X$4:$X$5</formula1>
    </dataValidation>
    <dataValidation type="list" allowBlank="1" showInputMessage="1" showErrorMessage="1" sqref="M4:M8 M10:M14 M16:M20 M22:M26 M28:M32 M34:M38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L105"/>
  <sheetViews>
    <sheetView view="pageBreakPreview" topLeftCell="A70" zoomScale="80" zoomScaleNormal="80" zoomScaleSheetLayoutView="80" workbookViewId="0">
      <selection activeCell="AG97" sqref="AG97"/>
    </sheetView>
  </sheetViews>
  <sheetFormatPr defaultColWidth="2" defaultRowHeight="13.5" x14ac:dyDescent="0.15"/>
  <cols>
    <col min="1" max="1" width="2.75" style="45" customWidth="1"/>
    <col min="2" max="2" width="3.625" style="45" bestFit="1" customWidth="1"/>
    <col min="3" max="9" width="2" style="45"/>
    <col min="10" max="39" width="2" style="45" customWidth="1"/>
    <col min="40" max="51" width="2" style="49" customWidth="1"/>
    <col min="52" max="57" width="2" style="45" customWidth="1"/>
    <col min="58" max="59" width="2" style="45"/>
    <col min="60" max="60" width="2.75" style="45" bestFit="1" customWidth="1"/>
    <col min="61" max="70" width="2" style="45"/>
    <col min="71" max="71" width="2.125" style="45" customWidth="1"/>
    <col min="72" max="76" width="2" style="45"/>
    <col min="77" max="77" width="2" style="45" customWidth="1"/>
    <col min="78" max="88" width="2" style="45"/>
    <col min="89" max="89" width="6.5" style="45" bestFit="1" customWidth="1"/>
    <col min="90" max="16384" width="2" style="45"/>
  </cols>
  <sheetData>
    <row r="1" spans="1:82" ht="24" customHeight="1" x14ac:dyDescent="0.15">
      <c r="C1" s="475" t="s">
        <v>54</v>
      </c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 t="s">
        <v>33</v>
      </c>
      <c r="BK1" s="475"/>
      <c r="BL1" s="475"/>
      <c r="BM1" s="475"/>
      <c r="BN1" s="475"/>
      <c r="BO1" s="475"/>
      <c r="BP1" s="475"/>
      <c r="BQ1" s="475"/>
      <c r="BR1" s="475"/>
      <c r="BS1" s="475"/>
      <c r="BT1" s="475"/>
      <c r="BU1" s="475"/>
      <c r="BV1" s="475"/>
      <c r="BW1" s="475"/>
      <c r="BX1" s="475"/>
      <c r="BY1" s="63"/>
      <c r="BZ1" s="63"/>
      <c r="CA1" s="63"/>
      <c r="CB1" s="63"/>
      <c r="CC1" s="63"/>
      <c r="CD1" s="63"/>
    </row>
    <row r="2" spans="1:82" ht="19.5" customHeight="1" x14ac:dyDescent="0.15">
      <c r="C2" s="13" t="s">
        <v>21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42"/>
      <c r="AQ2" s="42"/>
      <c r="AR2" s="42"/>
      <c r="AS2" s="14"/>
      <c r="AT2" s="13"/>
      <c r="AU2" s="13"/>
      <c r="AV2" s="42"/>
      <c r="AW2" s="42"/>
      <c r="AX2" s="42"/>
      <c r="AY2" s="14"/>
      <c r="AZ2" s="13"/>
      <c r="BA2" s="13"/>
      <c r="BB2" s="42"/>
      <c r="BC2" s="42"/>
      <c r="BD2" s="42"/>
      <c r="BE2" s="14"/>
      <c r="BF2" s="406" t="s">
        <v>24</v>
      </c>
      <c r="BG2" s="406"/>
      <c r="BH2" s="406"/>
      <c r="BI2" s="406"/>
      <c r="BJ2" s="407" t="s">
        <v>428</v>
      </c>
      <c r="BK2" s="407"/>
      <c r="BL2" s="407"/>
      <c r="BM2" s="407"/>
      <c r="BN2" s="407"/>
      <c r="BO2" s="407"/>
      <c r="BP2" s="408" t="s">
        <v>429</v>
      </c>
      <c r="BQ2" s="408"/>
      <c r="BR2" s="408"/>
      <c r="BS2" s="408"/>
      <c r="BT2" s="408"/>
      <c r="BU2" s="408"/>
      <c r="BV2" s="408"/>
      <c r="BW2" s="408"/>
      <c r="BX2" s="408"/>
    </row>
    <row r="3" spans="1:82" ht="31.5" customHeight="1" x14ac:dyDescent="0.15">
      <c r="C3" s="427"/>
      <c r="D3" s="428"/>
      <c r="E3" s="428"/>
      <c r="F3" s="428"/>
      <c r="G3" s="428"/>
      <c r="H3" s="428"/>
      <c r="I3" s="429"/>
      <c r="J3" s="430" t="str">
        <f>C4</f>
        <v>上磯中</v>
      </c>
      <c r="K3" s="431"/>
      <c r="L3" s="431"/>
      <c r="M3" s="431"/>
      <c r="N3" s="431"/>
      <c r="O3" s="432"/>
      <c r="P3" s="430" t="str">
        <f>C8</f>
        <v>森・砂原</v>
      </c>
      <c r="Q3" s="431"/>
      <c r="R3" s="431"/>
      <c r="S3" s="431"/>
      <c r="T3" s="431"/>
      <c r="U3" s="432"/>
      <c r="V3" s="430" t="str">
        <f>C12</f>
        <v>亀田中</v>
      </c>
      <c r="W3" s="431"/>
      <c r="X3" s="431"/>
      <c r="Y3" s="431"/>
      <c r="Z3" s="431"/>
      <c r="AA3" s="432"/>
      <c r="AB3" s="430" t="str">
        <f>C16</f>
        <v>コラソン・バロン</v>
      </c>
      <c r="AC3" s="431"/>
      <c r="AD3" s="431"/>
      <c r="AE3" s="431"/>
      <c r="AF3" s="431"/>
      <c r="AG3" s="432"/>
      <c r="AH3" s="430" t="str">
        <f>C20</f>
        <v>瀬棚・北檜山</v>
      </c>
      <c r="AI3" s="431"/>
      <c r="AJ3" s="431"/>
      <c r="AK3" s="431"/>
      <c r="AL3" s="431"/>
      <c r="AM3" s="432"/>
      <c r="AN3" s="430" t="str">
        <f>C24</f>
        <v>浜分中</v>
      </c>
      <c r="AO3" s="431"/>
      <c r="AP3" s="431"/>
      <c r="AQ3" s="431"/>
      <c r="AR3" s="431"/>
      <c r="AS3" s="432"/>
      <c r="AT3" s="430" t="str">
        <f>C28</f>
        <v>七飯中</v>
      </c>
      <c r="AU3" s="431"/>
      <c r="AV3" s="431"/>
      <c r="AW3" s="431"/>
      <c r="AX3" s="431"/>
      <c r="AY3" s="432"/>
      <c r="AZ3" s="430" t="str">
        <f>C32</f>
        <v>桔梗中</v>
      </c>
      <c r="BA3" s="431"/>
      <c r="BB3" s="431"/>
      <c r="BC3" s="431"/>
      <c r="BD3" s="431"/>
      <c r="BE3" s="432"/>
      <c r="BF3" s="436" t="s">
        <v>32</v>
      </c>
      <c r="BG3" s="437"/>
      <c r="BH3" s="425" t="s">
        <v>10</v>
      </c>
      <c r="BI3" s="426"/>
      <c r="BJ3" s="425" t="s">
        <v>11</v>
      </c>
      <c r="BK3" s="426"/>
      <c r="BL3" s="425" t="s">
        <v>12</v>
      </c>
      <c r="BM3" s="426"/>
      <c r="BN3" s="425" t="s">
        <v>13</v>
      </c>
      <c r="BO3" s="426"/>
      <c r="BP3" s="425" t="s">
        <v>14</v>
      </c>
      <c r="BQ3" s="426"/>
      <c r="BR3" s="425" t="s">
        <v>15</v>
      </c>
      <c r="BS3" s="426"/>
      <c r="BT3" s="433" t="s">
        <v>16</v>
      </c>
      <c r="BU3" s="434"/>
      <c r="BV3" s="425" t="s">
        <v>17</v>
      </c>
      <c r="BW3" s="435"/>
      <c r="BX3" s="426"/>
    </row>
    <row r="4" spans="1:82" ht="18" customHeight="1" x14ac:dyDescent="0.15">
      <c r="A4" s="411">
        <f>BV4</f>
        <v>1</v>
      </c>
      <c r="B4" s="412">
        <v>1</v>
      </c>
      <c r="C4" s="413" t="s">
        <v>35</v>
      </c>
      <c r="D4" s="414"/>
      <c r="E4" s="414"/>
      <c r="F4" s="414"/>
      <c r="G4" s="414"/>
      <c r="H4" s="414"/>
      <c r="I4" s="415"/>
      <c r="J4" s="46"/>
      <c r="K4" s="47"/>
      <c r="L4" s="47"/>
      <c r="M4" s="47"/>
      <c r="N4" s="47"/>
      <c r="O4" s="48"/>
      <c r="P4" s="402" t="s">
        <v>277</v>
      </c>
      <c r="Q4" s="423"/>
      <c r="R4" s="424"/>
      <c r="S4" s="400" t="s">
        <v>137</v>
      </c>
      <c r="T4" s="401"/>
      <c r="U4" s="405"/>
      <c r="V4" s="400" t="s">
        <v>137</v>
      </c>
      <c r="W4" s="401"/>
      <c r="X4" s="405"/>
      <c r="Y4" s="400" t="s">
        <v>137</v>
      </c>
      <c r="Z4" s="401"/>
      <c r="AA4" s="405"/>
      <c r="AB4" s="400" t="s">
        <v>137</v>
      </c>
      <c r="AC4" s="401"/>
      <c r="AD4" s="405"/>
      <c r="AE4" s="400" t="s">
        <v>391</v>
      </c>
      <c r="AF4" s="401"/>
      <c r="AG4" s="405"/>
      <c r="AH4" s="402" t="s">
        <v>137</v>
      </c>
      <c r="AI4" s="403"/>
      <c r="AJ4" s="404"/>
      <c r="AK4" s="402" t="s">
        <v>137</v>
      </c>
      <c r="AL4" s="403"/>
      <c r="AM4" s="404"/>
      <c r="AN4" s="400" t="s">
        <v>234</v>
      </c>
      <c r="AO4" s="401"/>
      <c r="AP4" s="405"/>
      <c r="AQ4" s="400" t="s">
        <v>301</v>
      </c>
      <c r="AR4" s="401"/>
      <c r="AS4" s="405"/>
      <c r="AT4" s="400" t="s">
        <v>243</v>
      </c>
      <c r="AU4" s="401"/>
      <c r="AV4" s="405"/>
      <c r="AW4" s="400" t="s">
        <v>376</v>
      </c>
      <c r="AX4" s="401"/>
      <c r="AY4" s="405"/>
      <c r="AZ4" s="400" t="s">
        <v>152</v>
      </c>
      <c r="BA4" s="401"/>
      <c r="BB4" s="405"/>
      <c r="BC4" s="400" t="s">
        <v>402</v>
      </c>
      <c r="BD4" s="401"/>
      <c r="BE4" s="405"/>
      <c r="BF4" s="388">
        <f>SUM(BH4:BM7)</f>
        <v>14</v>
      </c>
      <c r="BG4" s="389"/>
      <c r="BH4" s="367">
        <f>COUNTIF(J4:BE4,"○")</f>
        <v>11</v>
      </c>
      <c r="BI4" s="368"/>
      <c r="BJ4" s="367">
        <f>COUNTIF(J4:BE4,"△")</f>
        <v>1</v>
      </c>
      <c r="BK4" s="368"/>
      <c r="BL4" s="367">
        <f>COUNTIF(J4:BE4,"●")</f>
        <v>2</v>
      </c>
      <c r="BM4" s="368"/>
      <c r="BN4" s="367">
        <f>BH4*3+BJ4*1</f>
        <v>34</v>
      </c>
      <c r="BO4" s="368"/>
      <c r="BP4" s="367">
        <f>SUM(J7,P7,V7,AB7,M7,S7,Y7,AE7,AH7,AK7,AZ7,BC7,AN7,AQ7,AT7,AW7)</f>
        <v>54</v>
      </c>
      <c r="BQ4" s="368"/>
      <c r="BR4" s="367">
        <f>SUM(L7,R7,X7,AD7,O7,U7,AA7,AG7,AJ7,AM7,BB7,BE7,AP7,AS7,AV7,AY7)</f>
        <v>4</v>
      </c>
      <c r="BS4" s="368"/>
      <c r="BT4" s="394">
        <f>BP4-BR4</f>
        <v>50</v>
      </c>
      <c r="BU4" s="395"/>
      <c r="BV4" s="379">
        <f>IF(ISBLANK(B4),"",RANK(BY4,$BY$4:$BY$35) )</f>
        <v>1</v>
      </c>
      <c r="BW4" s="380"/>
      <c r="BX4" s="381"/>
      <c r="BY4" s="378">
        <f>BN4*10000+BT4*100+BP4</f>
        <v>345054</v>
      </c>
      <c r="CA4" s="51"/>
    </row>
    <row r="5" spans="1:82" ht="10.5" customHeight="1" x14ac:dyDescent="0.15">
      <c r="A5" s="411"/>
      <c r="B5" s="412"/>
      <c r="C5" s="416"/>
      <c r="D5" s="417"/>
      <c r="E5" s="417"/>
      <c r="F5" s="417"/>
      <c r="G5" s="417"/>
      <c r="H5" s="417"/>
      <c r="I5" s="418"/>
      <c r="J5" s="15"/>
      <c r="K5" s="16"/>
      <c r="L5" s="16"/>
      <c r="M5" s="16"/>
      <c r="N5" s="16"/>
      <c r="O5" s="17"/>
      <c r="P5" s="94">
        <v>2</v>
      </c>
      <c r="Q5" s="95" t="s">
        <v>18</v>
      </c>
      <c r="R5" s="96">
        <v>0</v>
      </c>
      <c r="S5" s="27">
        <v>4</v>
      </c>
      <c r="T5" s="28" t="s">
        <v>18</v>
      </c>
      <c r="U5" s="29">
        <v>0</v>
      </c>
      <c r="V5" s="27">
        <v>1</v>
      </c>
      <c r="W5" s="28" t="s">
        <v>18</v>
      </c>
      <c r="X5" s="29">
        <v>0</v>
      </c>
      <c r="Y5" s="27">
        <v>2</v>
      </c>
      <c r="Z5" s="28" t="s">
        <v>18</v>
      </c>
      <c r="AA5" s="29">
        <v>0</v>
      </c>
      <c r="AB5" s="27">
        <v>1</v>
      </c>
      <c r="AC5" s="28" t="s">
        <v>18</v>
      </c>
      <c r="AD5" s="29">
        <v>0</v>
      </c>
      <c r="AE5" s="27">
        <v>0</v>
      </c>
      <c r="AF5" s="28" t="s">
        <v>18</v>
      </c>
      <c r="AG5" s="29">
        <v>0</v>
      </c>
      <c r="AH5" s="94">
        <v>4</v>
      </c>
      <c r="AI5" s="95" t="s">
        <v>18</v>
      </c>
      <c r="AJ5" s="96">
        <v>0</v>
      </c>
      <c r="AK5" s="27">
        <v>5</v>
      </c>
      <c r="AL5" s="28" t="s">
        <v>18</v>
      </c>
      <c r="AM5" s="29">
        <v>0</v>
      </c>
      <c r="AN5" s="27">
        <v>1</v>
      </c>
      <c r="AO5" s="28" t="s">
        <v>18</v>
      </c>
      <c r="AP5" s="29">
        <v>0</v>
      </c>
      <c r="AQ5" s="27">
        <v>1</v>
      </c>
      <c r="AR5" s="28" t="s">
        <v>18</v>
      </c>
      <c r="AS5" s="29">
        <v>1</v>
      </c>
      <c r="AT5" s="27">
        <v>0</v>
      </c>
      <c r="AU5" s="28" t="s">
        <v>18</v>
      </c>
      <c r="AV5" s="29">
        <v>1</v>
      </c>
      <c r="AW5" s="27">
        <v>2</v>
      </c>
      <c r="AX5" s="28" t="s">
        <v>18</v>
      </c>
      <c r="AY5" s="29">
        <v>0</v>
      </c>
      <c r="AZ5" s="27">
        <v>0</v>
      </c>
      <c r="BA5" s="28" t="s">
        <v>18</v>
      </c>
      <c r="BB5" s="29">
        <v>0</v>
      </c>
      <c r="BC5" s="27">
        <v>2</v>
      </c>
      <c r="BD5" s="28" t="s">
        <v>18</v>
      </c>
      <c r="BE5" s="29">
        <v>0</v>
      </c>
      <c r="BF5" s="390"/>
      <c r="BG5" s="391"/>
      <c r="BH5" s="369"/>
      <c r="BI5" s="370"/>
      <c r="BJ5" s="369"/>
      <c r="BK5" s="370"/>
      <c r="BL5" s="369"/>
      <c r="BM5" s="370"/>
      <c r="BN5" s="369"/>
      <c r="BO5" s="370"/>
      <c r="BP5" s="369"/>
      <c r="BQ5" s="370"/>
      <c r="BR5" s="369"/>
      <c r="BS5" s="370"/>
      <c r="BT5" s="396"/>
      <c r="BU5" s="397"/>
      <c r="BV5" s="382"/>
      <c r="BW5" s="383"/>
      <c r="BX5" s="384"/>
      <c r="BY5" s="378"/>
      <c r="CA5" s="51"/>
    </row>
    <row r="6" spans="1:82" ht="10.5" customHeight="1" x14ac:dyDescent="0.15">
      <c r="A6" s="411"/>
      <c r="B6" s="412"/>
      <c r="C6" s="416"/>
      <c r="D6" s="417"/>
      <c r="E6" s="417"/>
      <c r="F6" s="417"/>
      <c r="G6" s="417"/>
      <c r="H6" s="417"/>
      <c r="I6" s="418"/>
      <c r="J6" s="15"/>
      <c r="K6" s="16"/>
      <c r="L6" s="16"/>
      <c r="M6" s="16"/>
      <c r="N6" s="16"/>
      <c r="O6" s="17"/>
      <c r="P6" s="97">
        <v>3</v>
      </c>
      <c r="Q6" s="95" t="s">
        <v>19</v>
      </c>
      <c r="R6" s="98">
        <v>0</v>
      </c>
      <c r="S6" s="30">
        <v>6</v>
      </c>
      <c r="T6" s="28" t="s">
        <v>19</v>
      </c>
      <c r="U6" s="31">
        <v>0</v>
      </c>
      <c r="V6" s="30">
        <v>1</v>
      </c>
      <c r="W6" s="28" t="s">
        <v>19</v>
      </c>
      <c r="X6" s="31">
        <v>0</v>
      </c>
      <c r="Y6" s="30">
        <v>2</v>
      </c>
      <c r="Z6" s="28" t="s">
        <v>19</v>
      </c>
      <c r="AA6" s="31">
        <v>0</v>
      </c>
      <c r="AB6" s="30">
        <v>1</v>
      </c>
      <c r="AC6" s="28" t="s">
        <v>19</v>
      </c>
      <c r="AD6" s="31">
        <v>0</v>
      </c>
      <c r="AE6" s="30">
        <v>0</v>
      </c>
      <c r="AF6" s="28" t="s">
        <v>19</v>
      </c>
      <c r="AG6" s="31">
        <v>0</v>
      </c>
      <c r="AH6" s="97">
        <v>3</v>
      </c>
      <c r="AI6" s="95" t="s">
        <v>19</v>
      </c>
      <c r="AJ6" s="98">
        <v>0</v>
      </c>
      <c r="AK6" s="30">
        <v>5</v>
      </c>
      <c r="AL6" s="28" t="s">
        <v>19</v>
      </c>
      <c r="AM6" s="31">
        <v>0</v>
      </c>
      <c r="AN6" s="30">
        <v>0</v>
      </c>
      <c r="AO6" s="28" t="s">
        <v>19</v>
      </c>
      <c r="AP6" s="31">
        <v>0</v>
      </c>
      <c r="AQ6" s="30">
        <v>1</v>
      </c>
      <c r="AR6" s="28" t="s">
        <v>19</v>
      </c>
      <c r="AS6" s="31">
        <v>2</v>
      </c>
      <c r="AT6" s="30">
        <v>0</v>
      </c>
      <c r="AU6" s="28" t="s">
        <v>19</v>
      </c>
      <c r="AV6" s="31">
        <v>0</v>
      </c>
      <c r="AW6" s="30">
        <v>2</v>
      </c>
      <c r="AX6" s="28" t="s">
        <v>19</v>
      </c>
      <c r="AY6" s="31">
        <v>0</v>
      </c>
      <c r="AZ6" s="30">
        <v>1</v>
      </c>
      <c r="BA6" s="28" t="s">
        <v>19</v>
      </c>
      <c r="BB6" s="31">
        <v>0</v>
      </c>
      <c r="BC6" s="30">
        <v>4</v>
      </c>
      <c r="BD6" s="28" t="s">
        <v>19</v>
      </c>
      <c r="BE6" s="31">
        <v>0</v>
      </c>
      <c r="BF6" s="390"/>
      <c r="BG6" s="391"/>
      <c r="BH6" s="369"/>
      <c r="BI6" s="370"/>
      <c r="BJ6" s="369"/>
      <c r="BK6" s="370"/>
      <c r="BL6" s="369"/>
      <c r="BM6" s="370"/>
      <c r="BN6" s="369"/>
      <c r="BO6" s="370"/>
      <c r="BP6" s="369"/>
      <c r="BQ6" s="370"/>
      <c r="BR6" s="369"/>
      <c r="BS6" s="370"/>
      <c r="BT6" s="396"/>
      <c r="BU6" s="397"/>
      <c r="BV6" s="382"/>
      <c r="BW6" s="383"/>
      <c r="BX6" s="384"/>
      <c r="BY6" s="378"/>
      <c r="CA6" s="51"/>
    </row>
    <row r="7" spans="1:82" ht="10.5" customHeight="1" x14ac:dyDescent="0.15">
      <c r="A7" s="411"/>
      <c r="B7" s="412"/>
      <c r="C7" s="419"/>
      <c r="D7" s="420"/>
      <c r="E7" s="420"/>
      <c r="F7" s="420"/>
      <c r="G7" s="420"/>
      <c r="H7" s="420"/>
      <c r="I7" s="421"/>
      <c r="J7" s="18"/>
      <c r="K7" s="19"/>
      <c r="L7" s="19"/>
      <c r="M7" s="19"/>
      <c r="N7" s="19"/>
      <c r="O7" s="20"/>
      <c r="P7" s="35">
        <f>IF(ISBLANK(P4),"",SUM(P5:P6))</f>
        <v>5</v>
      </c>
      <c r="Q7" s="36" t="s">
        <v>20</v>
      </c>
      <c r="R7" s="37">
        <f>IF(ISBLANK(P4),"",SUM(R5:R6))</f>
        <v>0</v>
      </c>
      <c r="S7" s="35">
        <f>IF(ISBLANK(S4),"",SUM(S5:S6))</f>
        <v>10</v>
      </c>
      <c r="T7" s="36" t="s">
        <v>20</v>
      </c>
      <c r="U7" s="37">
        <f>IF(ISBLANK(S4),"",SUM(U5:U6))</f>
        <v>0</v>
      </c>
      <c r="V7" s="35">
        <f>IF(ISBLANK(V4),"",SUM(V5:V6))</f>
        <v>2</v>
      </c>
      <c r="W7" s="36" t="s">
        <v>20</v>
      </c>
      <c r="X7" s="37">
        <f>IF(ISBLANK(V4),"",SUM(X5:X6))</f>
        <v>0</v>
      </c>
      <c r="Y7" s="35">
        <f>IF(ISBLANK(Y4),"",SUM(Y5:Y6))</f>
        <v>4</v>
      </c>
      <c r="Z7" s="36" t="s">
        <v>20</v>
      </c>
      <c r="AA7" s="37">
        <f>IF(ISBLANK(Y4),"",SUM(AA5:AA6))</f>
        <v>0</v>
      </c>
      <c r="AB7" s="35">
        <f>IF(ISBLANK(AB4),"",SUM(AB5:AB6))</f>
        <v>2</v>
      </c>
      <c r="AC7" s="36" t="s">
        <v>20</v>
      </c>
      <c r="AD7" s="37">
        <f>IF(ISBLANK(AB4),"",SUM(AD5:AD6))</f>
        <v>0</v>
      </c>
      <c r="AE7" s="35">
        <f>IF(ISBLANK(AE4),"",SUM(AE5:AE6))</f>
        <v>0</v>
      </c>
      <c r="AF7" s="36" t="s">
        <v>20</v>
      </c>
      <c r="AG7" s="37">
        <f>IF(ISBLANK(AE4),"",SUM(AG5:AG6))</f>
        <v>0</v>
      </c>
      <c r="AH7" s="35">
        <f>IF(ISBLANK(AH4),"",SUM(AH5:AH6))</f>
        <v>7</v>
      </c>
      <c r="AI7" s="36" t="s">
        <v>20</v>
      </c>
      <c r="AJ7" s="37">
        <f>IF(ISBLANK(AH4),"",SUM(AJ5:AJ6))</f>
        <v>0</v>
      </c>
      <c r="AK7" s="35">
        <f>IF(ISBLANK(AK4),"",SUM(AK5:AK6))</f>
        <v>10</v>
      </c>
      <c r="AL7" s="36" t="s">
        <v>20</v>
      </c>
      <c r="AM7" s="37">
        <f>IF(ISBLANK(AK4),"",SUM(AM5:AM6))</f>
        <v>0</v>
      </c>
      <c r="AN7" s="35">
        <f>IF(ISBLANK(AN4),"",SUM(AN5:AN6))</f>
        <v>1</v>
      </c>
      <c r="AO7" s="36" t="s">
        <v>20</v>
      </c>
      <c r="AP7" s="37">
        <f>IF(ISBLANK(AN4),"",SUM(AP5:AP6))</f>
        <v>0</v>
      </c>
      <c r="AQ7" s="35">
        <f>IF(ISBLANK(AQ4),"",SUM(AQ5:AQ6))</f>
        <v>2</v>
      </c>
      <c r="AR7" s="36" t="s">
        <v>20</v>
      </c>
      <c r="AS7" s="37">
        <f>IF(ISBLANK(AQ4),"",SUM(AS5:AS6))</f>
        <v>3</v>
      </c>
      <c r="AT7" s="35">
        <f>IF(ISBLANK(AT4),"",SUM(AT5:AT6))</f>
        <v>0</v>
      </c>
      <c r="AU7" s="36" t="s">
        <v>20</v>
      </c>
      <c r="AV7" s="37">
        <f>IF(ISBLANK(AT4),"",SUM(AV5:AV6))</f>
        <v>1</v>
      </c>
      <c r="AW7" s="35">
        <f>IF(ISBLANK(AW4),"",SUM(AW5:AW6))</f>
        <v>4</v>
      </c>
      <c r="AX7" s="36" t="s">
        <v>20</v>
      </c>
      <c r="AY7" s="37">
        <f>IF(ISBLANK(AW4),"",SUM(AY5:AY6))</f>
        <v>0</v>
      </c>
      <c r="AZ7" s="35">
        <f>IF(ISBLANK(AZ4),"",SUM(AZ5:AZ6))</f>
        <v>1</v>
      </c>
      <c r="BA7" s="36" t="s">
        <v>20</v>
      </c>
      <c r="BB7" s="37">
        <f>IF(ISBLANK(AZ4),"",SUM(BB5:BB6))</f>
        <v>0</v>
      </c>
      <c r="BC7" s="35">
        <f>IF(ISBLANK(BC4),"",SUM(BC5:BC6))</f>
        <v>6</v>
      </c>
      <c r="BD7" s="36" t="s">
        <v>20</v>
      </c>
      <c r="BE7" s="37">
        <f>IF(ISBLANK(BC4),"",SUM(BE5:BE6))</f>
        <v>0</v>
      </c>
      <c r="BF7" s="392"/>
      <c r="BG7" s="393"/>
      <c r="BH7" s="371"/>
      <c r="BI7" s="372"/>
      <c r="BJ7" s="371"/>
      <c r="BK7" s="372"/>
      <c r="BL7" s="371"/>
      <c r="BM7" s="372"/>
      <c r="BN7" s="371"/>
      <c r="BO7" s="372"/>
      <c r="BP7" s="371"/>
      <c r="BQ7" s="372"/>
      <c r="BR7" s="371"/>
      <c r="BS7" s="372"/>
      <c r="BT7" s="398"/>
      <c r="BU7" s="399"/>
      <c r="BV7" s="385"/>
      <c r="BW7" s="386"/>
      <c r="BX7" s="387"/>
      <c r="BY7" s="378"/>
      <c r="CA7" s="51"/>
    </row>
    <row r="8" spans="1:82" ht="18" customHeight="1" x14ac:dyDescent="0.15">
      <c r="A8" s="411">
        <f>BV8</f>
        <v>7</v>
      </c>
      <c r="B8" s="412">
        <v>2</v>
      </c>
      <c r="C8" s="413" t="s">
        <v>37</v>
      </c>
      <c r="D8" s="414"/>
      <c r="E8" s="414"/>
      <c r="F8" s="414"/>
      <c r="G8" s="414"/>
      <c r="H8" s="414"/>
      <c r="I8" s="415"/>
      <c r="J8" s="400" t="s">
        <v>276</v>
      </c>
      <c r="K8" s="401"/>
      <c r="L8" s="405"/>
      <c r="M8" s="400" t="s">
        <v>352</v>
      </c>
      <c r="N8" s="401"/>
      <c r="O8" s="405"/>
      <c r="P8" s="21"/>
      <c r="Q8" s="22"/>
      <c r="R8" s="22"/>
      <c r="S8" s="22"/>
      <c r="T8" s="22"/>
      <c r="U8" s="23"/>
      <c r="V8" s="400" t="s">
        <v>97</v>
      </c>
      <c r="W8" s="401"/>
      <c r="X8" s="405"/>
      <c r="Y8" s="400" t="s">
        <v>324</v>
      </c>
      <c r="Z8" s="401"/>
      <c r="AA8" s="405"/>
      <c r="AB8" s="400" t="s">
        <v>224</v>
      </c>
      <c r="AC8" s="401"/>
      <c r="AD8" s="405"/>
      <c r="AE8" s="400" t="s">
        <v>403</v>
      </c>
      <c r="AF8" s="401"/>
      <c r="AG8" s="405"/>
      <c r="AH8" s="400" t="s">
        <v>137</v>
      </c>
      <c r="AI8" s="401"/>
      <c r="AJ8" s="405"/>
      <c r="AK8" s="402" t="s">
        <v>97</v>
      </c>
      <c r="AL8" s="403"/>
      <c r="AM8" s="404"/>
      <c r="AN8" s="402" t="s">
        <v>153</v>
      </c>
      <c r="AO8" s="403"/>
      <c r="AP8" s="404"/>
      <c r="AQ8" s="400" t="s">
        <v>97</v>
      </c>
      <c r="AR8" s="401"/>
      <c r="AS8" s="405"/>
      <c r="AT8" s="402" t="s">
        <v>97</v>
      </c>
      <c r="AU8" s="403"/>
      <c r="AV8" s="404"/>
      <c r="AW8" s="400" t="s">
        <v>323</v>
      </c>
      <c r="AX8" s="401"/>
      <c r="AY8" s="405"/>
      <c r="AZ8" s="402" t="s">
        <v>311</v>
      </c>
      <c r="BA8" s="403"/>
      <c r="BB8" s="404"/>
      <c r="BC8" s="400" t="s">
        <v>97</v>
      </c>
      <c r="BD8" s="401"/>
      <c r="BE8" s="405"/>
      <c r="BF8" s="388">
        <f>SUM(BH8:BM11)</f>
        <v>14</v>
      </c>
      <c r="BG8" s="389"/>
      <c r="BH8" s="367">
        <f>COUNTIF(J8:BE8,"○")</f>
        <v>2</v>
      </c>
      <c r="BI8" s="368"/>
      <c r="BJ8" s="367">
        <f>COUNTIF(J8:BE8,"△")</f>
        <v>1</v>
      </c>
      <c r="BK8" s="368"/>
      <c r="BL8" s="367">
        <f>COUNTIF(J8:BE8,"●")</f>
        <v>11</v>
      </c>
      <c r="BM8" s="368"/>
      <c r="BN8" s="367">
        <f>BH8*3+BJ8*1</f>
        <v>7</v>
      </c>
      <c r="BO8" s="368"/>
      <c r="BP8" s="367">
        <f>SUM(J11,P11,V11,AB11,M11,S11,Y11,AE11,AH11,AK11,AZ11,BC11,AN11,AQ11,AT11,AW11)</f>
        <v>6</v>
      </c>
      <c r="BQ8" s="368"/>
      <c r="BR8" s="367">
        <f>SUM(L11,R11,X11,AD11,O11,U11,AA11,AG11,AJ11,AM11,BB11,BE11,AP11,AS11,AV11,AY11)</f>
        <v>79</v>
      </c>
      <c r="BS8" s="368"/>
      <c r="BT8" s="394">
        <f>BP8-BR8</f>
        <v>-73</v>
      </c>
      <c r="BU8" s="395"/>
      <c r="BV8" s="379">
        <f>IF(ISBLANK(B8),"",RANK(BY8,$BY$4:$BY$35) )</f>
        <v>7</v>
      </c>
      <c r="BW8" s="380"/>
      <c r="BX8" s="381"/>
      <c r="BY8" s="378">
        <f>BN8*10000+BT8*100+BP8</f>
        <v>62706</v>
      </c>
      <c r="CA8" s="51"/>
    </row>
    <row r="9" spans="1:82" ht="10.5" customHeight="1" x14ac:dyDescent="0.15">
      <c r="A9" s="411"/>
      <c r="B9" s="412"/>
      <c r="C9" s="416"/>
      <c r="D9" s="417"/>
      <c r="E9" s="417"/>
      <c r="F9" s="417"/>
      <c r="G9" s="417"/>
      <c r="H9" s="417"/>
      <c r="I9" s="418"/>
      <c r="J9" s="38">
        <f>IF(ISBLANK(J8),"",R5)</f>
        <v>0</v>
      </c>
      <c r="K9" s="39" t="s">
        <v>18</v>
      </c>
      <c r="L9" s="40">
        <f>IF(ISBLANK(J8),"",P5)</f>
        <v>2</v>
      </c>
      <c r="M9" s="38">
        <f>IF(ISBLANK(M8),"",U5)</f>
        <v>0</v>
      </c>
      <c r="N9" s="39" t="s">
        <v>18</v>
      </c>
      <c r="O9" s="40">
        <f>IF(ISBLANK(M8),"",S5)</f>
        <v>4</v>
      </c>
      <c r="P9" s="24"/>
      <c r="Q9" s="25"/>
      <c r="R9" s="25"/>
      <c r="S9" s="25"/>
      <c r="T9" s="25"/>
      <c r="U9" s="26"/>
      <c r="V9" s="27">
        <v>0</v>
      </c>
      <c r="W9" s="28" t="s">
        <v>18</v>
      </c>
      <c r="X9" s="29">
        <v>1</v>
      </c>
      <c r="Y9" s="27">
        <v>1</v>
      </c>
      <c r="Z9" s="28" t="s">
        <v>18</v>
      </c>
      <c r="AA9" s="29">
        <v>0</v>
      </c>
      <c r="AB9" s="27">
        <v>0</v>
      </c>
      <c r="AC9" s="28" t="s">
        <v>18</v>
      </c>
      <c r="AD9" s="29">
        <v>2</v>
      </c>
      <c r="AE9" s="27">
        <v>0</v>
      </c>
      <c r="AF9" s="28" t="s">
        <v>18</v>
      </c>
      <c r="AG9" s="29">
        <v>5</v>
      </c>
      <c r="AH9" s="27">
        <v>1</v>
      </c>
      <c r="AI9" s="28" t="s">
        <v>18</v>
      </c>
      <c r="AJ9" s="29">
        <v>0</v>
      </c>
      <c r="AK9" s="27">
        <v>1</v>
      </c>
      <c r="AL9" s="28" t="s">
        <v>18</v>
      </c>
      <c r="AM9" s="29">
        <v>2</v>
      </c>
      <c r="AN9" s="94">
        <v>0</v>
      </c>
      <c r="AO9" s="95" t="s">
        <v>18</v>
      </c>
      <c r="AP9" s="96">
        <v>3</v>
      </c>
      <c r="AQ9" s="27">
        <v>0</v>
      </c>
      <c r="AR9" s="28" t="s">
        <v>18</v>
      </c>
      <c r="AS9" s="29">
        <v>7</v>
      </c>
      <c r="AT9" s="94">
        <v>0</v>
      </c>
      <c r="AU9" s="95" t="s">
        <v>18</v>
      </c>
      <c r="AV9" s="96">
        <v>7</v>
      </c>
      <c r="AW9" s="27">
        <v>0</v>
      </c>
      <c r="AX9" s="28" t="s">
        <v>18</v>
      </c>
      <c r="AY9" s="29">
        <v>3</v>
      </c>
      <c r="AZ9" s="94">
        <v>0</v>
      </c>
      <c r="BA9" s="95" t="s">
        <v>18</v>
      </c>
      <c r="BB9" s="96">
        <v>0</v>
      </c>
      <c r="BC9" s="27">
        <v>0</v>
      </c>
      <c r="BD9" s="28" t="s">
        <v>18</v>
      </c>
      <c r="BE9" s="29">
        <v>6</v>
      </c>
      <c r="BF9" s="390"/>
      <c r="BG9" s="391"/>
      <c r="BH9" s="369"/>
      <c r="BI9" s="370"/>
      <c r="BJ9" s="369"/>
      <c r="BK9" s="370"/>
      <c r="BL9" s="369"/>
      <c r="BM9" s="370"/>
      <c r="BN9" s="369"/>
      <c r="BO9" s="370"/>
      <c r="BP9" s="369"/>
      <c r="BQ9" s="370"/>
      <c r="BR9" s="369"/>
      <c r="BS9" s="370"/>
      <c r="BT9" s="396"/>
      <c r="BU9" s="397"/>
      <c r="BV9" s="382"/>
      <c r="BW9" s="383"/>
      <c r="BX9" s="384"/>
      <c r="BY9" s="378"/>
      <c r="CA9" s="51"/>
    </row>
    <row r="10" spans="1:82" ht="10.5" customHeight="1" x14ac:dyDescent="0.15">
      <c r="A10" s="411"/>
      <c r="B10" s="412"/>
      <c r="C10" s="416"/>
      <c r="D10" s="417"/>
      <c r="E10" s="417"/>
      <c r="F10" s="417"/>
      <c r="G10" s="417"/>
      <c r="H10" s="417"/>
      <c r="I10" s="418"/>
      <c r="J10" s="38">
        <f>IF(ISBLANK(J8),"",R6)</f>
        <v>0</v>
      </c>
      <c r="K10" s="39" t="s">
        <v>19</v>
      </c>
      <c r="L10" s="40">
        <f>IF(ISBLANK(J8),"",P6)</f>
        <v>3</v>
      </c>
      <c r="M10" s="38">
        <f>IF(ISBLANK(M8),"",U6)</f>
        <v>0</v>
      </c>
      <c r="N10" s="39" t="s">
        <v>19</v>
      </c>
      <c r="O10" s="40">
        <f>IF(ISBLANK(M8),"",S6)</f>
        <v>6</v>
      </c>
      <c r="P10" s="24"/>
      <c r="Q10" s="25"/>
      <c r="R10" s="25"/>
      <c r="S10" s="25"/>
      <c r="T10" s="25"/>
      <c r="U10" s="26"/>
      <c r="V10" s="30">
        <v>0</v>
      </c>
      <c r="W10" s="28" t="s">
        <v>19</v>
      </c>
      <c r="X10" s="31">
        <v>3</v>
      </c>
      <c r="Y10" s="30">
        <v>2</v>
      </c>
      <c r="Z10" s="28" t="s">
        <v>19</v>
      </c>
      <c r="AA10" s="31">
        <v>1</v>
      </c>
      <c r="AB10" s="30">
        <v>1</v>
      </c>
      <c r="AC10" s="28" t="s">
        <v>19</v>
      </c>
      <c r="AD10" s="31">
        <v>2</v>
      </c>
      <c r="AE10" s="30">
        <v>0</v>
      </c>
      <c r="AF10" s="28" t="s">
        <v>19</v>
      </c>
      <c r="AG10" s="31">
        <v>1</v>
      </c>
      <c r="AH10" s="30">
        <v>0</v>
      </c>
      <c r="AI10" s="28" t="s">
        <v>19</v>
      </c>
      <c r="AJ10" s="31">
        <v>0</v>
      </c>
      <c r="AK10" s="30">
        <v>0</v>
      </c>
      <c r="AL10" s="28" t="s">
        <v>19</v>
      </c>
      <c r="AM10" s="31">
        <v>0</v>
      </c>
      <c r="AN10" s="97">
        <v>0</v>
      </c>
      <c r="AO10" s="95" t="s">
        <v>19</v>
      </c>
      <c r="AP10" s="98">
        <v>2</v>
      </c>
      <c r="AQ10" s="30">
        <v>0</v>
      </c>
      <c r="AR10" s="28" t="s">
        <v>19</v>
      </c>
      <c r="AS10" s="31">
        <v>5</v>
      </c>
      <c r="AT10" s="97">
        <v>0</v>
      </c>
      <c r="AU10" s="95" t="s">
        <v>19</v>
      </c>
      <c r="AV10" s="98">
        <v>6</v>
      </c>
      <c r="AW10" s="30">
        <v>0</v>
      </c>
      <c r="AX10" s="28" t="s">
        <v>19</v>
      </c>
      <c r="AY10" s="31">
        <v>3</v>
      </c>
      <c r="AZ10" s="97">
        <v>0</v>
      </c>
      <c r="BA10" s="95" t="s">
        <v>19</v>
      </c>
      <c r="BB10" s="98">
        <v>0</v>
      </c>
      <c r="BC10" s="30">
        <v>0</v>
      </c>
      <c r="BD10" s="28" t="s">
        <v>19</v>
      </c>
      <c r="BE10" s="31">
        <v>5</v>
      </c>
      <c r="BF10" s="390"/>
      <c r="BG10" s="391"/>
      <c r="BH10" s="369"/>
      <c r="BI10" s="370"/>
      <c r="BJ10" s="369"/>
      <c r="BK10" s="370"/>
      <c r="BL10" s="369"/>
      <c r="BM10" s="370"/>
      <c r="BN10" s="369"/>
      <c r="BO10" s="370"/>
      <c r="BP10" s="369"/>
      <c r="BQ10" s="370"/>
      <c r="BR10" s="369"/>
      <c r="BS10" s="370"/>
      <c r="BT10" s="396"/>
      <c r="BU10" s="397"/>
      <c r="BV10" s="382"/>
      <c r="BW10" s="383"/>
      <c r="BX10" s="384"/>
      <c r="BY10" s="378"/>
      <c r="CA10" s="51"/>
    </row>
    <row r="11" spans="1:82" ht="10.5" customHeight="1" x14ac:dyDescent="0.15">
      <c r="A11" s="411"/>
      <c r="B11" s="412"/>
      <c r="C11" s="419"/>
      <c r="D11" s="420"/>
      <c r="E11" s="420"/>
      <c r="F11" s="420"/>
      <c r="G11" s="420"/>
      <c r="H11" s="420"/>
      <c r="I11" s="421"/>
      <c r="J11" s="35">
        <f>IF(ISBLANK(J8),"",SUM(J9:J10))</f>
        <v>0</v>
      </c>
      <c r="K11" s="36" t="s">
        <v>20</v>
      </c>
      <c r="L11" s="37">
        <f>IF(ISBLANK(J8),"",SUM(L9:L10))</f>
        <v>5</v>
      </c>
      <c r="M11" s="35">
        <f>IF(ISBLANK(M8),"",SUM(M9:M10))</f>
        <v>0</v>
      </c>
      <c r="N11" s="36" t="s">
        <v>20</v>
      </c>
      <c r="O11" s="37">
        <f>IF(ISBLANK(M8),"",SUM(O9:O10))</f>
        <v>10</v>
      </c>
      <c r="P11" s="32"/>
      <c r="Q11" s="33"/>
      <c r="R11" s="33"/>
      <c r="S11" s="33"/>
      <c r="T11" s="33"/>
      <c r="U11" s="34"/>
      <c r="V11" s="35">
        <f>IF(ISBLANK(V8),"",SUM(V9:V10))</f>
        <v>0</v>
      </c>
      <c r="W11" s="36" t="s">
        <v>20</v>
      </c>
      <c r="X11" s="37">
        <f>IF(ISBLANK(V8),"",SUM(X9:X10))</f>
        <v>4</v>
      </c>
      <c r="Y11" s="35">
        <f>IF(ISBLANK(Y8),"",SUM(Y9:Y10))</f>
        <v>3</v>
      </c>
      <c r="Z11" s="36" t="s">
        <v>20</v>
      </c>
      <c r="AA11" s="37">
        <f>IF(ISBLANK(Y8),"",SUM(AA9:AA10))</f>
        <v>1</v>
      </c>
      <c r="AB11" s="35">
        <f>IF(ISBLANK(AB8),"",SUM(AB9:AB10))</f>
        <v>1</v>
      </c>
      <c r="AC11" s="36" t="s">
        <v>20</v>
      </c>
      <c r="AD11" s="37">
        <f>IF(ISBLANK(AB8),"",SUM(AD9:AD10))</f>
        <v>4</v>
      </c>
      <c r="AE11" s="35">
        <f>IF(ISBLANK(AE8),"",SUM(AE9:AE10))</f>
        <v>0</v>
      </c>
      <c r="AF11" s="36" t="s">
        <v>20</v>
      </c>
      <c r="AG11" s="37">
        <f>IF(ISBLANK(AE8),"",SUM(AG9:AG10))</f>
        <v>6</v>
      </c>
      <c r="AH11" s="35">
        <f>IF(ISBLANK(AH8),"",SUM(AH9:AH10))</f>
        <v>1</v>
      </c>
      <c r="AI11" s="36" t="s">
        <v>20</v>
      </c>
      <c r="AJ11" s="37">
        <f>IF(ISBLANK(AH8),"",SUM(AJ9:AJ10))</f>
        <v>0</v>
      </c>
      <c r="AK11" s="35">
        <f>IF(ISBLANK(AK8),"",SUM(AK9:AK10))</f>
        <v>1</v>
      </c>
      <c r="AL11" s="36" t="s">
        <v>20</v>
      </c>
      <c r="AM11" s="37">
        <f>IF(ISBLANK(AK8),"",SUM(AM9:AM10))</f>
        <v>2</v>
      </c>
      <c r="AN11" s="35">
        <f>IF(ISBLANK(AN8),"",SUM(AN9:AN10))</f>
        <v>0</v>
      </c>
      <c r="AO11" s="36" t="s">
        <v>20</v>
      </c>
      <c r="AP11" s="37">
        <f>IF(ISBLANK(AN8),"",SUM(AP9:AP10))</f>
        <v>5</v>
      </c>
      <c r="AQ11" s="35">
        <f>IF(ISBLANK(AQ8),"",SUM(AQ9:AQ10))</f>
        <v>0</v>
      </c>
      <c r="AR11" s="36" t="s">
        <v>20</v>
      </c>
      <c r="AS11" s="37">
        <f>IF(ISBLANK(AQ8),"",SUM(AS9:AS10))</f>
        <v>12</v>
      </c>
      <c r="AT11" s="35">
        <f>IF(ISBLANK(AT8),"",SUM(AT9:AT10))</f>
        <v>0</v>
      </c>
      <c r="AU11" s="36" t="s">
        <v>20</v>
      </c>
      <c r="AV11" s="37">
        <f>IF(ISBLANK(AT8),"",SUM(AV9:AV10))</f>
        <v>13</v>
      </c>
      <c r="AW11" s="35">
        <f>IF(ISBLANK(AW8),"",SUM(AW9:AW10))</f>
        <v>0</v>
      </c>
      <c r="AX11" s="36" t="s">
        <v>20</v>
      </c>
      <c r="AY11" s="37">
        <f>IF(ISBLANK(AW8),"",SUM(AY9:AY10))</f>
        <v>6</v>
      </c>
      <c r="AZ11" s="35">
        <f>IF(ISBLANK(AZ8),"",SUM(AZ9:AZ10))</f>
        <v>0</v>
      </c>
      <c r="BA11" s="36" t="s">
        <v>20</v>
      </c>
      <c r="BB11" s="37">
        <f>IF(ISBLANK(AZ8),"",SUM(BB9:BB10))</f>
        <v>0</v>
      </c>
      <c r="BC11" s="35">
        <f>IF(ISBLANK(BC8),"",SUM(BC9:BC10))</f>
        <v>0</v>
      </c>
      <c r="BD11" s="36" t="s">
        <v>20</v>
      </c>
      <c r="BE11" s="37">
        <f>IF(ISBLANK(BC8),"",SUM(BE9:BE10))</f>
        <v>11</v>
      </c>
      <c r="BF11" s="392"/>
      <c r="BG11" s="393"/>
      <c r="BH11" s="371"/>
      <c r="BI11" s="372"/>
      <c r="BJ11" s="371"/>
      <c r="BK11" s="372"/>
      <c r="BL11" s="371"/>
      <c r="BM11" s="372"/>
      <c r="BN11" s="371"/>
      <c r="BO11" s="372"/>
      <c r="BP11" s="371"/>
      <c r="BQ11" s="372"/>
      <c r="BR11" s="371"/>
      <c r="BS11" s="372"/>
      <c r="BT11" s="398"/>
      <c r="BU11" s="399"/>
      <c r="BV11" s="385"/>
      <c r="BW11" s="386"/>
      <c r="BX11" s="387"/>
      <c r="BY11" s="378"/>
      <c r="CA11" s="51"/>
    </row>
    <row r="12" spans="1:82" ht="18" customHeight="1" x14ac:dyDescent="0.15">
      <c r="A12" s="411">
        <f>BV12</f>
        <v>6</v>
      </c>
      <c r="B12" s="412">
        <v>3</v>
      </c>
      <c r="C12" s="413" t="s">
        <v>38</v>
      </c>
      <c r="D12" s="414"/>
      <c r="E12" s="414"/>
      <c r="F12" s="414"/>
      <c r="G12" s="414"/>
      <c r="H12" s="414"/>
      <c r="I12" s="415"/>
      <c r="J12" s="400" t="s">
        <v>97</v>
      </c>
      <c r="K12" s="401"/>
      <c r="L12" s="405"/>
      <c r="M12" s="400" t="s">
        <v>382</v>
      </c>
      <c r="N12" s="401"/>
      <c r="O12" s="405"/>
      <c r="P12" s="400" t="s">
        <v>137</v>
      </c>
      <c r="Q12" s="401"/>
      <c r="R12" s="405"/>
      <c r="S12" s="400" t="s">
        <v>323</v>
      </c>
      <c r="T12" s="401"/>
      <c r="U12" s="405"/>
      <c r="V12" s="21"/>
      <c r="W12" s="22"/>
      <c r="X12" s="22"/>
      <c r="Y12" s="22"/>
      <c r="Z12" s="22"/>
      <c r="AA12" s="23"/>
      <c r="AB12" s="402" t="s">
        <v>137</v>
      </c>
      <c r="AC12" s="403"/>
      <c r="AD12" s="404"/>
      <c r="AE12" s="400" t="s">
        <v>301</v>
      </c>
      <c r="AF12" s="401"/>
      <c r="AG12" s="405"/>
      <c r="AH12" s="402" t="s">
        <v>137</v>
      </c>
      <c r="AI12" s="403"/>
      <c r="AJ12" s="404"/>
      <c r="AK12" s="400" t="s">
        <v>312</v>
      </c>
      <c r="AL12" s="401"/>
      <c r="AM12" s="405"/>
      <c r="AN12" s="402" t="s">
        <v>243</v>
      </c>
      <c r="AO12" s="403"/>
      <c r="AP12" s="404"/>
      <c r="AQ12" s="400" t="s">
        <v>97</v>
      </c>
      <c r="AR12" s="401"/>
      <c r="AS12" s="405"/>
      <c r="AT12" s="402" t="s">
        <v>276</v>
      </c>
      <c r="AU12" s="403"/>
      <c r="AV12" s="404"/>
      <c r="AW12" s="400" t="s">
        <v>97</v>
      </c>
      <c r="AX12" s="401"/>
      <c r="AY12" s="405"/>
      <c r="AZ12" s="402" t="s">
        <v>97</v>
      </c>
      <c r="BA12" s="403"/>
      <c r="BB12" s="404"/>
      <c r="BC12" s="400" t="s">
        <v>97</v>
      </c>
      <c r="BD12" s="401"/>
      <c r="BE12" s="405"/>
      <c r="BF12" s="388">
        <f>SUM(BH12:BM15)</f>
        <v>14</v>
      </c>
      <c r="BG12" s="389"/>
      <c r="BH12" s="367">
        <f>COUNTIF(J12:BE12,"○")</f>
        <v>3</v>
      </c>
      <c r="BI12" s="368"/>
      <c r="BJ12" s="367">
        <f>COUNTIF(J12:BE12,"△")</f>
        <v>0</v>
      </c>
      <c r="BK12" s="368"/>
      <c r="BL12" s="367">
        <f>COUNTIF(J12:BE12,"●")</f>
        <v>11</v>
      </c>
      <c r="BM12" s="368"/>
      <c r="BN12" s="367">
        <f>BH12*3+BJ12*1</f>
        <v>9</v>
      </c>
      <c r="BO12" s="368"/>
      <c r="BP12" s="367">
        <f>SUM(J15,P15,V15,AB15,M15,S15,Y15,AE15,AH15,AK15,AZ15,BC15,AN15,AQ15,AT15,AW15)</f>
        <v>10</v>
      </c>
      <c r="BQ12" s="368"/>
      <c r="BR12" s="367">
        <f>SUM(L15,R15,X15,AD15,O15,U15,AA15,AG15,AJ15,AM15,BB15,BE15,AP15,AS15,AV15,AY15)</f>
        <v>49</v>
      </c>
      <c r="BS12" s="368"/>
      <c r="BT12" s="394">
        <f>BP12-BR12</f>
        <v>-39</v>
      </c>
      <c r="BU12" s="395"/>
      <c r="BV12" s="379">
        <f>IF(ISBLANK(B12),"",RANK(BY12,$BY$4:$BY$35) )</f>
        <v>6</v>
      </c>
      <c r="BW12" s="380"/>
      <c r="BX12" s="381"/>
      <c r="BY12" s="378">
        <f>BN12*10000+BT12*100+BP12</f>
        <v>86110</v>
      </c>
      <c r="CA12" s="51"/>
    </row>
    <row r="13" spans="1:82" ht="10.5" customHeight="1" x14ac:dyDescent="0.15">
      <c r="A13" s="411"/>
      <c r="B13" s="412"/>
      <c r="C13" s="416"/>
      <c r="D13" s="417"/>
      <c r="E13" s="417"/>
      <c r="F13" s="417"/>
      <c r="G13" s="417"/>
      <c r="H13" s="417"/>
      <c r="I13" s="418"/>
      <c r="J13" s="38">
        <f>IF(ISBLANK(J12),"",X5)</f>
        <v>0</v>
      </c>
      <c r="K13" s="39" t="s">
        <v>18</v>
      </c>
      <c r="L13" s="40">
        <f>IF(ISBLANK(J12),"",V5)</f>
        <v>1</v>
      </c>
      <c r="M13" s="38">
        <f>IF(ISBLANK(M12),"",AA5)</f>
        <v>0</v>
      </c>
      <c r="N13" s="39" t="s">
        <v>18</v>
      </c>
      <c r="O13" s="40">
        <f>IF(ISBLANK(M12),"",Y5)</f>
        <v>2</v>
      </c>
      <c r="P13" s="38">
        <f>IF(ISBLANK(P12),"",X9)</f>
        <v>1</v>
      </c>
      <c r="Q13" s="39" t="s">
        <v>18</v>
      </c>
      <c r="R13" s="40">
        <f>IF(ISBLANK(P12),"",V9)</f>
        <v>0</v>
      </c>
      <c r="S13" s="38">
        <f>IF(ISBLANK(S12),"",AA9)</f>
        <v>0</v>
      </c>
      <c r="T13" s="39" t="s">
        <v>18</v>
      </c>
      <c r="U13" s="40">
        <f>IF(ISBLANK(S12),"",Y9)</f>
        <v>1</v>
      </c>
      <c r="V13" s="24"/>
      <c r="W13" s="25"/>
      <c r="X13" s="25"/>
      <c r="Y13" s="25"/>
      <c r="Z13" s="25"/>
      <c r="AA13" s="26"/>
      <c r="AB13" s="94">
        <v>0</v>
      </c>
      <c r="AC13" s="95" t="s">
        <v>18</v>
      </c>
      <c r="AD13" s="96">
        <v>0</v>
      </c>
      <c r="AE13" s="27">
        <v>0</v>
      </c>
      <c r="AF13" s="28" t="s">
        <v>18</v>
      </c>
      <c r="AG13" s="29">
        <v>1</v>
      </c>
      <c r="AH13" s="94">
        <v>2</v>
      </c>
      <c r="AI13" s="95" t="s">
        <v>18</v>
      </c>
      <c r="AJ13" s="96">
        <v>0</v>
      </c>
      <c r="AK13" s="27">
        <v>0</v>
      </c>
      <c r="AL13" s="28" t="s">
        <v>18</v>
      </c>
      <c r="AM13" s="29">
        <v>1</v>
      </c>
      <c r="AN13" s="94">
        <v>0</v>
      </c>
      <c r="AO13" s="95" t="s">
        <v>18</v>
      </c>
      <c r="AP13" s="96">
        <v>3</v>
      </c>
      <c r="AQ13" s="27">
        <v>0</v>
      </c>
      <c r="AR13" s="28" t="s">
        <v>18</v>
      </c>
      <c r="AS13" s="29">
        <v>5</v>
      </c>
      <c r="AT13" s="94">
        <v>1</v>
      </c>
      <c r="AU13" s="95" t="s">
        <v>18</v>
      </c>
      <c r="AV13" s="96">
        <v>3</v>
      </c>
      <c r="AW13" s="27">
        <v>0</v>
      </c>
      <c r="AX13" s="28" t="s">
        <v>18</v>
      </c>
      <c r="AY13" s="29">
        <v>4</v>
      </c>
      <c r="AZ13" s="94">
        <v>0</v>
      </c>
      <c r="BA13" s="95" t="s">
        <v>18</v>
      </c>
      <c r="BB13" s="96">
        <v>0</v>
      </c>
      <c r="BC13" s="27">
        <v>0</v>
      </c>
      <c r="BD13" s="28" t="s">
        <v>18</v>
      </c>
      <c r="BE13" s="29">
        <v>3</v>
      </c>
      <c r="BF13" s="390"/>
      <c r="BG13" s="391"/>
      <c r="BH13" s="369"/>
      <c r="BI13" s="370"/>
      <c r="BJ13" s="369"/>
      <c r="BK13" s="370"/>
      <c r="BL13" s="369"/>
      <c r="BM13" s="370"/>
      <c r="BN13" s="369"/>
      <c r="BO13" s="370"/>
      <c r="BP13" s="369"/>
      <c r="BQ13" s="370"/>
      <c r="BR13" s="369"/>
      <c r="BS13" s="370"/>
      <c r="BT13" s="396"/>
      <c r="BU13" s="397"/>
      <c r="BV13" s="382"/>
      <c r="BW13" s="383"/>
      <c r="BX13" s="384"/>
      <c r="BY13" s="378"/>
      <c r="CA13" s="51"/>
    </row>
    <row r="14" spans="1:82" ht="10.5" customHeight="1" x14ac:dyDescent="0.15">
      <c r="A14" s="411"/>
      <c r="B14" s="412"/>
      <c r="C14" s="416"/>
      <c r="D14" s="417"/>
      <c r="E14" s="417"/>
      <c r="F14" s="417"/>
      <c r="G14" s="417"/>
      <c r="H14" s="417"/>
      <c r="I14" s="418"/>
      <c r="J14" s="38">
        <f>IF(ISBLANK(J12),"",X6)</f>
        <v>0</v>
      </c>
      <c r="K14" s="39" t="s">
        <v>19</v>
      </c>
      <c r="L14" s="40">
        <f>IF(ISBLANK(J12),"",V6)</f>
        <v>1</v>
      </c>
      <c r="M14" s="38">
        <f>IF(ISBLANK(M12),"",AA6)</f>
        <v>0</v>
      </c>
      <c r="N14" s="39" t="s">
        <v>19</v>
      </c>
      <c r="O14" s="40">
        <f>IF(ISBLANK(M12),"",Y6)</f>
        <v>2</v>
      </c>
      <c r="P14" s="38">
        <f>IF(ISBLANK(P12),"",X10)</f>
        <v>3</v>
      </c>
      <c r="Q14" s="39" t="s">
        <v>19</v>
      </c>
      <c r="R14" s="40">
        <f>IF(ISBLANK(P12),"",V10)</f>
        <v>0</v>
      </c>
      <c r="S14" s="38">
        <f>IF(ISBLANK(S12),"",AA10)</f>
        <v>1</v>
      </c>
      <c r="T14" s="39" t="s">
        <v>19</v>
      </c>
      <c r="U14" s="40">
        <f>IF(ISBLANK(S12),"",Y10)</f>
        <v>2</v>
      </c>
      <c r="V14" s="24"/>
      <c r="W14" s="25"/>
      <c r="X14" s="25"/>
      <c r="Y14" s="25"/>
      <c r="Z14" s="25"/>
      <c r="AA14" s="26"/>
      <c r="AB14" s="97">
        <v>2</v>
      </c>
      <c r="AC14" s="95" t="s">
        <v>19</v>
      </c>
      <c r="AD14" s="98">
        <v>1</v>
      </c>
      <c r="AE14" s="30">
        <v>0</v>
      </c>
      <c r="AF14" s="28" t="s">
        <v>19</v>
      </c>
      <c r="AG14" s="31">
        <v>3</v>
      </c>
      <c r="AH14" s="97">
        <v>0</v>
      </c>
      <c r="AI14" s="95" t="s">
        <v>19</v>
      </c>
      <c r="AJ14" s="98">
        <v>0</v>
      </c>
      <c r="AK14" s="30">
        <v>0</v>
      </c>
      <c r="AL14" s="28" t="s">
        <v>19</v>
      </c>
      <c r="AM14" s="31">
        <v>3</v>
      </c>
      <c r="AN14" s="97">
        <v>0</v>
      </c>
      <c r="AO14" s="95" t="s">
        <v>19</v>
      </c>
      <c r="AP14" s="98">
        <v>2</v>
      </c>
      <c r="AQ14" s="30">
        <v>0</v>
      </c>
      <c r="AR14" s="28" t="s">
        <v>19</v>
      </c>
      <c r="AS14" s="31">
        <v>6</v>
      </c>
      <c r="AT14" s="97">
        <v>0</v>
      </c>
      <c r="AU14" s="95" t="s">
        <v>19</v>
      </c>
      <c r="AV14" s="98">
        <v>0</v>
      </c>
      <c r="AW14" s="30">
        <v>0</v>
      </c>
      <c r="AX14" s="28" t="s">
        <v>19</v>
      </c>
      <c r="AY14" s="31">
        <v>2</v>
      </c>
      <c r="AZ14" s="97">
        <v>0</v>
      </c>
      <c r="BA14" s="95" t="s">
        <v>19</v>
      </c>
      <c r="BB14" s="98">
        <v>1</v>
      </c>
      <c r="BC14" s="30">
        <v>0</v>
      </c>
      <c r="BD14" s="28" t="s">
        <v>19</v>
      </c>
      <c r="BE14" s="31">
        <v>2</v>
      </c>
      <c r="BF14" s="390"/>
      <c r="BG14" s="391"/>
      <c r="BH14" s="369"/>
      <c r="BI14" s="370"/>
      <c r="BJ14" s="369"/>
      <c r="BK14" s="370"/>
      <c r="BL14" s="369"/>
      <c r="BM14" s="370"/>
      <c r="BN14" s="369"/>
      <c r="BO14" s="370"/>
      <c r="BP14" s="369"/>
      <c r="BQ14" s="370"/>
      <c r="BR14" s="369"/>
      <c r="BS14" s="370"/>
      <c r="BT14" s="396"/>
      <c r="BU14" s="397"/>
      <c r="BV14" s="382"/>
      <c r="BW14" s="383"/>
      <c r="BX14" s="384"/>
      <c r="BY14" s="378"/>
      <c r="CA14" s="51"/>
    </row>
    <row r="15" spans="1:82" ht="10.5" customHeight="1" x14ac:dyDescent="0.15">
      <c r="A15" s="411"/>
      <c r="B15" s="412"/>
      <c r="C15" s="419"/>
      <c r="D15" s="420"/>
      <c r="E15" s="420"/>
      <c r="F15" s="420"/>
      <c r="G15" s="420"/>
      <c r="H15" s="420"/>
      <c r="I15" s="421"/>
      <c r="J15" s="35">
        <f>IF(ISBLANK(J12),"",SUM(J13:J14))</f>
        <v>0</v>
      </c>
      <c r="K15" s="36" t="s">
        <v>20</v>
      </c>
      <c r="L15" s="37">
        <f>IF(ISBLANK(J12),"",SUM(L13:L14))</f>
        <v>2</v>
      </c>
      <c r="M15" s="35">
        <f>IF(ISBLANK(M12),"",SUM(M13:M14))</f>
        <v>0</v>
      </c>
      <c r="N15" s="36" t="s">
        <v>20</v>
      </c>
      <c r="O15" s="37">
        <f>IF(ISBLANK(M12),"",SUM(O13:O14))</f>
        <v>4</v>
      </c>
      <c r="P15" s="35">
        <f>IF(ISBLANK(P12),"",SUM(P13:P14))</f>
        <v>4</v>
      </c>
      <c r="Q15" s="36" t="s">
        <v>20</v>
      </c>
      <c r="R15" s="37">
        <f>IF(ISBLANK(P12),"",SUM(R13:R14))</f>
        <v>0</v>
      </c>
      <c r="S15" s="35">
        <f>IF(ISBLANK(S12),"",SUM(S13:S14))</f>
        <v>1</v>
      </c>
      <c r="T15" s="36" t="s">
        <v>20</v>
      </c>
      <c r="U15" s="37">
        <f>IF(ISBLANK(S12),"",SUM(U13:U14))</f>
        <v>3</v>
      </c>
      <c r="V15" s="32"/>
      <c r="W15" s="33"/>
      <c r="X15" s="33"/>
      <c r="Y15" s="33"/>
      <c r="Z15" s="33"/>
      <c r="AA15" s="34"/>
      <c r="AB15" s="35">
        <f>IF(ISBLANK(AB12),"",SUM(AB13:AB14))</f>
        <v>2</v>
      </c>
      <c r="AC15" s="36" t="s">
        <v>20</v>
      </c>
      <c r="AD15" s="37">
        <f>IF(ISBLANK(AB12),"",SUM(AD13:AD14))</f>
        <v>1</v>
      </c>
      <c r="AE15" s="35">
        <f>IF(ISBLANK(AE12),"",SUM(AE13:AE14))</f>
        <v>0</v>
      </c>
      <c r="AF15" s="36" t="s">
        <v>20</v>
      </c>
      <c r="AG15" s="37">
        <f>IF(ISBLANK(AE12),"",SUM(AG13:AG14))</f>
        <v>4</v>
      </c>
      <c r="AH15" s="35">
        <f>IF(ISBLANK(AH12),"",SUM(AH13:AH14))</f>
        <v>2</v>
      </c>
      <c r="AI15" s="36" t="s">
        <v>20</v>
      </c>
      <c r="AJ15" s="37">
        <f>IF(ISBLANK(AH12),"",SUM(AJ13:AJ14))</f>
        <v>0</v>
      </c>
      <c r="AK15" s="35">
        <f>IF(ISBLANK(AK12),"",SUM(AK13:AK14))</f>
        <v>0</v>
      </c>
      <c r="AL15" s="36" t="s">
        <v>20</v>
      </c>
      <c r="AM15" s="37">
        <f>IF(ISBLANK(AK12),"",SUM(AM13:AM14))</f>
        <v>4</v>
      </c>
      <c r="AN15" s="35">
        <f>IF(ISBLANK(AN12),"",SUM(AN13:AN14))</f>
        <v>0</v>
      </c>
      <c r="AO15" s="36" t="s">
        <v>20</v>
      </c>
      <c r="AP15" s="37">
        <f>IF(ISBLANK(AN12),"",SUM(AP13:AP14))</f>
        <v>5</v>
      </c>
      <c r="AQ15" s="35">
        <f>IF(ISBLANK(AQ12),"",SUM(AQ13:AQ14))</f>
        <v>0</v>
      </c>
      <c r="AR15" s="36" t="s">
        <v>20</v>
      </c>
      <c r="AS15" s="37">
        <f>IF(ISBLANK(AQ12),"",SUM(AS13:AS14))</f>
        <v>11</v>
      </c>
      <c r="AT15" s="35">
        <f>IF(ISBLANK(AT12),"",SUM(AT13:AT14))</f>
        <v>1</v>
      </c>
      <c r="AU15" s="36" t="s">
        <v>20</v>
      </c>
      <c r="AV15" s="37">
        <f>IF(ISBLANK(AT12),"",SUM(AV13:AV14))</f>
        <v>3</v>
      </c>
      <c r="AW15" s="35">
        <f>IF(ISBLANK(AW12),"",SUM(AW13:AW14))</f>
        <v>0</v>
      </c>
      <c r="AX15" s="36" t="s">
        <v>20</v>
      </c>
      <c r="AY15" s="37">
        <f>IF(ISBLANK(AW12),"",SUM(AY13:AY14))</f>
        <v>6</v>
      </c>
      <c r="AZ15" s="35">
        <f>IF(ISBLANK(AZ12),"",SUM(AZ13:AZ14))</f>
        <v>0</v>
      </c>
      <c r="BA15" s="36" t="s">
        <v>20</v>
      </c>
      <c r="BB15" s="37">
        <f>IF(ISBLANK(AZ12),"",SUM(BB13:BB14))</f>
        <v>1</v>
      </c>
      <c r="BC15" s="35">
        <f>IF(ISBLANK(BC12),"",SUM(BC13:BC14))</f>
        <v>0</v>
      </c>
      <c r="BD15" s="36" t="s">
        <v>20</v>
      </c>
      <c r="BE15" s="37">
        <f>IF(ISBLANK(BC12),"",SUM(BE13:BE14))</f>
        <v>5</v>
      </c>
      <c r="BF15" s="392"/>
      <c r="BG15" s="393"/>
      <c r="BH15" s="371"/>
      <c r="BI15" s="372"/>
      <c r="BJ15" s="371"/>
      <c r="BK15" s="372"/>
      <c r="BL15" s="371"/>
      <c r="BM15" s="372"/>
      <c r="BN15" s="371"/>
      <c r="BO15" s="372"/>
      <c r="BP15" s="371"/>
      <c r="BQ15" s="372"/>
      <c r="BR15" s="371"/>
      <c r="BS15" s="372"/>
      <c r="BT15" s="398"/>
      <c r="BU15" s="399"/>
      <c r="BV15" s="385"/>
      <c r="BW15" s="386"/>
      <c r="BX15" s="387"/>
      <c r="BY15" s="378"/>
      <c r="CA15" s="51"/>
    </row>
    <row r="16" spans="1:82" ht="18" customHeight="1" x14ac:dyDescent="0.15">
      <c r="A16" s="411">
        <f>BV16</f>
        <v>5</v>
      </c>
      <c r="B16" s="412">
        <v>4</v>
      </c>
      <c r="C16" s="413" t="s">
        <v>56</v>
      </c>
      <c r="D16" s="414"/>
      <c r="E16" s="414"/>
      <c r="F16" s="414"/>
      <c r="G16" s="414"/>
      <c r="H16" s="414"/>
      <c r="I16" s="415"/>
      <c r="J16" s="400" t="s">
        <v>97</v>
      </c>
      <c r="K16" s="401"/>
      <c r="L16" s="405"/>
      <c r="M16" s="400" t="s">
        <v>391</v>
      </c>
      <c r="N16" s="401"/>
      <c r="O16" s="405"/>
      <c r="P16" s="400" t="s">
        <v>137</v>
      </c>
      <c r="Q16" s="401"/>
      <c r="R16" s="405"/>
      <c r="S16" s="400" t="s">
        <v>402</v>
      </c>
      <c r="T16" s="401"/>
      <c r="U16" s="405"/>
      <c r="V16" s="400" t="s">
        <v>153</v>
      </c>
      <c r="W16" s="401"/>
      <c r="X16" s="405"/>
      <c r="Y16" s="400" t="s">
        <v>302</v>
      </c>
      <c r="Z16" s="401"/>
      <c r="AA16" s="405"/>
      <c r="AB16" s="21"/>
      <c r="AC16" s="22"/>
      <c r="AD16" s="22"/>
      <c r="AE16" s="22"/>
      <c r="AF16" s="22"/>
      <c r="AG16" s="23"/>
      <c r="AH16" s="402" t="s">
        <v>137</v>
      </c>
      <c r="AI16" s="403"/>
      <c r="AJ16" s="404"/>
      <c r="AK16" s="400" t="s">
        <v>351</v>
      </c>
      <c r="AL16" s="401"/>
      <c r="AM16" s="405"/>
      <c r="AN16" s="402" t="s">
        <v>97</v>
      </c>
      <c r="AO16" s="403"/>
      <c r="AP16" s="404"/>
      <c r="AQ16" s="400" t="s">
        <v>312</v>
      </c>
      <c r="AR16" s="401"/>
      <c r="AS16" s="405"/>
      <c r="AT16" s="402" t="s">
        <v>97</v>
      </c>
      <c r="AU16" s="403"/>
      <c r="AV16" s="404"/>
      <c r="AW16" s="402" t="s">
        <v>97</v>
      </c>
      <c r="AX16" s="403"/>
      <c r="AY16" s="404"/>
      <c r="AZ16" s="402" t="s">
        <v>276</v>
      </c>
      <c r="BA16" s="403"/>
      <c r="BB16" s="404"/>
      <c r="BC16" s="400" t="s">
        <v>97</v>
      </c>
      <c r="BD16" s="401"/>
      <c r="BE16" s="405"/>
      <c r="BF16" s="388">
        <f>SUM(BH16:BM19)</f>
        <v>14</v>
      </c>
      <c r="BG16" s="389"/>
      <c r="BH16" s="367">
        <f>COUNTIF(J16:BE16,"○")</f>
        <v>5</v>
      </c>
      <c r="BI16" s="368"/>
      <c r="BJ16" s="367">
        <f>COUNTIF(J16:BE16,"△")</f>
        <v>1</v>
      </c>
      <c r="BK16" s="368"/>
      <c r="BL16" s="367">
        <f>COUNTIF(J16:BE16,"●")</f>
        <v>8</v>
      </c>
      <c r="BM16" s="368"/>
      <c r="BN16" s="367">
        <f>BH16*3+BJ16*1</f>
        <v>16</v>
      </c>
      <c r="BO16" s="368"/>
      <c r="BP16" s="367">
        <f>SUM(J19,P19,V19,AB19,M19,S19,Y19,AE19,AH19,AK19,AZ19,BC19,AN19,AQ19,AT19,AW19)</f>
        <v>28</v>
      </c>
      <c r="BQ16" s="368"/>
      <c r="BR16" s="367">
        <f>SUM(L19,R19,X19,AD19,O19,U19,AA19,AG19,AJ19,AM19,BB19,BE19,AP19,AS19,AV19,AY19)</f>
        <v>24</v>
      </c>
      <c r="BS16" s="368"/>
      <c r="BT16" s="394">
        <f>BP16-BR16</f>
        <v>4</v>
      </c>
      <c r="BU16" s="395"/>
      <c r="BV16" s="379">
        <f>IF(ISBLANK(B16),"",RANK(BY16,$BY$4:$BY$35) )</f>
        <v>5</v>
      </c>
      <c r="BW16" s="380"/>
      <c r="BX16" s="381"/>
      <c r="BY16" s="378">
        <f>BN16*10000+BT16*100+BP16</f>
        <v>160428</v>
      </c>
      <c r="CA16" s="51"/>
    </row>
    <row r="17" spans="1:79" ht="10.5" customHeight="1" x14ac:dyDescent="0.15">
      <c r="A17" s="411"/>
      <c r="B17" s="412"/>
      <c r="C17" s="416"/>
      <c r="D17" s="417"/>
      <c r="E17" s="417"/>
      <c r="F17" s="417"/>
      <c r="G17" s="417"/>
      <c r="H17" s="417"/>
      <c r="I17" s="418"/>
      <c r="J17" s="38">
        <f>IF(ISBLANK(J16),"",AD5)</f>
        <v>0</v>
      </c>
      <c r="K17" s="39" t="s">
        <v>18</v>
      </c>
      <c r="L17" s="40">
        <f>IF(ISBLANK(J16),"",AB5)</f>
        <v>1</v>
      </c>
      <c r="M17" s="38">
        <f>IF(ISBLANK(M16),"",AG5)</f>
        <v>0</v>
      </c>
      <c r="N17" s="39" t="s">
        <v>18</v>
      </c>
      <c r="O17" s="40">
        <f>IF(ISBLANK(M16),"",AE5)</f>
        <v>0</v>
      </c>
      <c r="P17" s="38">
        <f>IF(ISBLANK(P16),"",AD9)</f>
        <v>2</v>
      </c>
      <c r="Q17" s="39" t="s">
        <v>18</v>
      </c>
      <c r="R17" s="40">
        <f>IF(ISBLANK(P16),"",AB9)</f>
        <v>0</v>
      </c>
      <c r="S17" s="38">
        <f>IF(ISBLANK(S16),"",AG9)</f>
        <v>5</v>
      </c>
      <c r="T17" s="39" t="s">
        <v>18</v>
      </c>
      <c r="U17" s="40">
        <f>IF(ISBLANK(S16),"",AE9)</f>
        <v>0</v>
      </c>
      <c r="V17" s="38">
        <f>IF(ISBLANK(V16),"",AD13)</f>
        <v>0</v>
      </c>
      <c r="W17" s="39" t="s">
        <v>18</v>
      </c>
      <c r="X17" s="40">
        <f>IF(ISBLANK(V16),"",AB13)</f>
        <v>0</v>
      </c>
      <c r="Y17" s="38">
        <f>IF(ISBLANK(Y16),"",AG13)</f>
        <v>1</v>
      </c>
      <c r="Z17" s="39" t="s">
        <v>18</v>
      </c>
      <c r="AA17" s="40">
        <f>IF(ISBLANK(Y16),"",AE13)</f>
        <v>0</v>
      </c>
      <c r="AB17" s="24"/>
      <c r="AC17" s="25"/>
      <c r="AD17" s="25"/>
      <c r="AE17" s="25"/>
      <c r="AF17" s="25"/>
      <c r="AG17" s="26"/>
      <c r="AH17" s="94">
        <v>3</v>
      </c>
      <c r="AI17" s="95" t="s">
        <v>18</v>
      </c>
      <c r="AJ17" s="96">
        <v>0</v>
      </c>
      <c r="AK17" s="27">
        <v>1</v>
      </c>
      <c r="AL17" s="28" t="s">
        <v>18</v>
      </c>
      <c r="AM17" s="29">
        <v>0</v>
      </c>
      <c r="AN17" s="94">
        <v>0</v>
      </c>
      <c r="AO17" s="95" t="s">
        <v>18</v>
      </c>
      <c r="AP17" s="96">
        <v>0</v>
      </c>
      <c r="AQ17" s="27">
        <v>0</v>
      </c>
      <c r="AR17" s="28" t="s">
        <v>18</v>
      </c>
      <c r="AS17" s="29">
        <v>3</v>
      </c>
      <c r="AT17" s="94">
        <v>0</v>
      </c>
      <c r="AU17" s="95" t="s">
        <v>18</v>
      </c>
      <c r="AV17" s="96">
        <v>3</v>
      </c>
      <c r="AW17" s="27">
        <v>0</v>
      </c>
      <c r="AX17" s="28" t="s">
        <v>18</v>
      </c>
      <c r="AY17" s="29">
        <v>2</v>
      </c>
      <c r="AZ17" s="94">
        <v>0</v>
      </c>
      <c r="BA17" s="95" t="s">
        <v>18</v>
      </c>
      <c r="BB17" s="96">
        <v>1</v>
      </c>
      <c r="BC17" s="27">
        <v>0</v>
      </c>
      <c r="BD17" s="28" t="s">
        <v>18</v>
      </c>
      <c r="BE17" s="29">
        <v>3</v>
      </c>
      <c r="BF17" s="390"/>
      <c r="BG17" s="391"/>
      <c r="BH17" s="369"/>
      <c r="BI17" s="370"/>
      <c r="BJ17" s="369"/>
      <c r="BK17" s="370"/>
      <c r="BL17" s="369"/>
      <c r="BM17" s="370"/>
      <c r="BN17" s="369"/>
      <c r="BO17" s="370"/>
      <c r="BP17" s="369"/>
      <c r="BQ17" s="370"/>
      <c r="BR17" s="369"/>
      <c r="BS17" s="370"/>
      <c r="BT17" s="396"/>
      <c r="BU17" s="397"/>
      <c r="BV17" s="382"/>
      <c r="BW17" s="383"/>
      <c r="BX17" s="384"/>
      <c r="BY17" s="378"/>
      <c r="CA17" s="51"/>
    </row>
    <row r="18" spans="1:79" ht="10.5" customHeight="1" x14ac:dyDescent="0.15">
      <c r="A18" s="411"/>
      <c r="B18" s="412"/>
      <c r="C18" s="416"/>
      <c r="D18" s="417"/>
      <c r="E18" s="417"/>
      <c r="F18" s="417"/>
      <c r="G18" s="417"/>
      <c r="H18" s="417"/>
      <c r="I18" s="418"/>
      <c r="J18" s="38">
        <f>IF(ISBLANK(J16),"",AD6)</f>
        <v>0</v>
      </c>
      <c r="K18" s="39" t="s">
        <v>19</v>
      </c>
      <c r="L18" s="40">
        <f>IF(ISBLANK(J16),"",AB6)</f>
        <v>1</v>
      </c>
      <c r="M18" s="38">
        <f>IF(ISBLANK(M16),"",AG6)</f>
        <v>0</v>
      </c>
      <c r="N18" s="39" t="s">
        <v>19</v>
      </c>
      <c r="O18" s="40">
        <f>IF(ISBLANK(M16),"",AE6)</f>
        <v>0</v>
      </c>
      <c r="P18" s="38">
        <f>IF(ISBLANK(P16),"",AD10)</f>
        <v>2</v>
      </c>
      <c r="Q18" s="39" t="s">
        <v>19</v>
      </c>
      <c r="R18" s="40">
        <f>IF(ISBLANK(P16),"",AB10)</f>
        <v>1</v>
      </c>
      <c r="S18" s="38">
        <f>IF(ISBLANK(S16),"",AG10)</f>
        <v>1</v>
      </c>
      <c r="T18" s="39" t="s">
        <v>19</v>
      </c>
      <c r="U18" s="40">
        <f>IF(ISBLANK(S16),"",AE10)</f>
        <v>0</v>
      </c>
      <c r="V18" s="38">
        <f>IF(ISBLANK(V16),"",AD14)</f>
        <v>1</v>
      </c>
      <c r="W18" s="39" t="s">
        <v>19</v>
      </c>
      <c r="X18" s="40">
        <f>IF(ISBLANK(V16),"",AB14)</f>
        <v>2</v>
      </c>
      <c r="Y18" s="38">
        <f>IF(ISBLANK(Y16),"",AG14)</f>
        <v>3</v>
      </c>
      <c r="Z18" s="39" t="s">
        <v>19</v>
      </c>
      <c r="AA18" s="40">
        <f>IF(ISBLANK(Y16),"",AE14)</f>
        <v>0</v>
      </c>
      <c r="AB18" s="24"/>
      <c r="AC18" s="25"/>
      <c r="AD18" s="25"/>
      <c r="AE18" s="25"/>
      <c r="AF18" s="25"/>
      <c r="AG18" s="26"/>
      <c r="AH18" s="97">
        <v>1</v>
      </c>
      <c r="AI18" s="95" t="s">
        <v>19</v>
      </c>
      <c r="AJ18" s="98">
        <v>0</v>
      </c>
      <c r="AK18" s="30">
        <v>5</v>
      </c>
      <c r="AL18" s="28" t="s">
        <v>19</v>
      </c>
      <c r="AM18" s="31">
        <v>0</v>
      </c>
      <c r="AN18" s="97">
        <v>1</v>
      </c>
      <c r="AO18" s="95" t="s">
        <v>19</v>
      </c>
      <c r="AP18" s="98">
        <v>2</v>
      </c>
      <c r="AQ18" s="30">
        <v>0</v>
      </c>
      <c r="AR18" s="28" t="s">
        <v>19</v>
      </c>
      <c r="AS18" s="31">
        <v>2</v>
      </c>
      <c r="AT18" s="97">
        <v>1</v>
      </c>
      <c r="AU18" s="95" t="s">
        <v>19</v>
      </c>
      <c r="AV18" s="98">
        <v>0</v>
      </c>
      <c r="AW18" s="30">
        <v>0</v>
      </c>
      <c r="AX18" s="28" t="s">
        <v>19</v>
      </c>
      <c r="AY18" s="31">
        <v>0</v>
      </c>
      <c r="AZ18" s="97">
        <v>0</v>
      </c>
      <c r="BA18" s="95" t="s">
        <v>19</v>
      </c>
      <c r="BB18" s="98">
        <v>1</v>
      </c>
      <c r="BC18" s="30">
        <v>1</v>
      </c>
      <c r="BD18" s="28" t="s">
        <v>19</v>
      </c>
      <c r="BE18" s="31">
        <v>2</v>
      </c>
      <c r="BF18" s="390"/>
      <c r="BG18" s="391"/>
      <c r="BH18" s="369"/>
      <c r="BI18" s="370"/>
      <c r="BJ18" s="369"/>
      <c r="BK18" s="370"/>
      <c r="BL18" s="369"/>
      <c r="BM18" s="370"/>
      <c r="BN18" s="369"/>
      <c r="BO18" s="370"/>
      <c r="BP18" s="369"/>
      <c r="BQ18" s="370"/>
      <c r="BR18" s="369"/>
      <c r="BS18" s="370"/>
      <c r="BT18" s="396"/>
      <c r="BU18" s="397"/>
      <c r="BV18" s="382"/>
      <c r="BW18" s="383"/>
      <c r="BX18" s="384"/>
      <c r="BY18" s="378"/>
      <c r="CA18" s="51"/>
    </row>
    <row r="19" spans="1:79" ht="10.5" customHeight="1" x14ac:dyDescent="0.15">
      <c r="A19" s="411"/>
      <c r="B19" s="412"/>
      <c r="C19" s="419"/>
      <c r="D19" s="420"/>
      <c r="E19" s="420"/>
      <c r="F19" s="420"/>
      <c r="G19" s="420"/>
      <c r="H19" s="420"/>
      <c r="I19" s="421"/>
      <c r="J19" s="35">
        <f>IF(ISBLANK(J16),"",SUM(J17:J18))</f>
        <v>0</v>
      </c>
      <c r="K19" s="36" t="s">
        <v>20</v>
      </c>
      <c r="L19" s="37">
        <f>IF(ISBLANK(J16),"",SUM(L17:L18))</f>
        <v>2</v>
      </c>
      <c r="M19" s="35">
        <f>IF(ISBLANK(M16),"",SUM(M17:M18))</f>
        <v>0</v>
      </c>
      <c r="N19" s="36" t="s">
        <v>20</v>
      </c>
      <c r="O19" s="37">
        <f>IF(ISBLANK(M16),"",SUM(O17:O18))</f>
        <v>0</v>
      </c>
      <c r="P19" s="35">
        <f>IF(ISBLANK(P16),"",SUM(P17:P18))</f>
        <v>4</v>
      </c>
      <c r="Q19" s="36" t="s">
        <v>20</v>
      </c>
      <c r="R19" s="37">
        <f>IF(ISBLANK(P16),"",SUM(R17:R18))</f>
        <v>1</v>
      </c>
      <c r="S19" s="35">
        <f>IF(ISBLANK(S16),"",SUM(S17:S18))</f>
        <v>6</v>
      </c>
      <c r="T19" s="36" t="s">
        <v>20</v>
      </c>
      <c r="U19" s="37">
        <f>IF(ISBLANK(S16),"",SUM(U17:U18))</f>
        <v>0</v>
      </c>
      <c r="V19" s="35">
        <f>IF(ISBLANK(V16),"",SUM(V17:V18))</f>
        <v>1</v>
      </c>
      <c r="W19" s="36" t="s">
        <v>20</v>
      </c>
      <c r="X19" s="37">
        <f>IF(ISBLANK(V16),"",SUM(X17:X18))</f>
        <v>2</v>
      </c>
      <c r="Y19" s="35">
        <f>IF(ISBLANK(Y16),"",SUM(Y17:Y18))</f>
        <v>4</v>
      </c>
      <c r="Z19" s="36" t="s">
        <v>20</v>
      </c>
      <c r="AA19" s="37">
        <f>IF(ISBLANK(Y16),"",SUM(AA17:AA18))</f>
        <v>0</v>
      </c>
      <c r="AB19" s="32"/>
      <c r="AC19" s="33"/>
      <c r="AD19" s="33"/>
      <c r="AE19" s="33"/>
      <c r="AF19" s="33"/>
      <c r="AG19" s="34"/>
      <c r="AH19" s="35">
        <f>IF(ISBLANK(AH16),"",SUM(AH17:AH18))</f>
        <v>4</v>
      </c>
      <c r="AI19" s="36" t="s">
        <v>20</v>
      </c>
      <c r="AJ19" s="37">
        <f>IF(ISBLANK(AH16),"",SUM(AJ17:AJ18))</f>
        <v>0</v>
      </c>
      <c r="AK19" s="35">
        <f>IF(ISBLANK(AK16),"",SUM(AK17:AK18))</f>
        <v>6</v>
      </c>
      <c r="AL19" s="36" t="s">
        <v>20</v>
      </c>
      <c r="AM19" s="37">
        <f>IF(ISBLANK(AK16),"",SUM(AM17:AM18))</f>
        <v>0</v>
      </c>
      <c r="AN19" s="35">
        <f>IF(ISBLANK(AN16),"",SUM(AN17:AN18))</f>
        <v>1</v>
      </c>
      <c r="AO19" s="36" t="s">
        <v>20</v>
      </c>
      <c r="AP19" s="37">
        <f>IF(ISBLANK(AN16),"",SUM(AP17:AP18))</f>
        <v>2</v>
      </c>
      <c r="AQ19" s="35">
        <f>IF(ISBLANK(AQ16),"",SUM(AQ17:AQ18))</f>
        <v>0</v>
      </c>
      <c r="AR19" s="36" t="s">
        <v>20</v>
      </c>
      <c r="AS19" s="37">
        <f>IF(ISBLANK(AQ16),"",SUM(AS17:AS18))</f>
        <v>5</v>
      </c>
      <c r="AT19" s="35">
        <f>IF(ISBLANK(AT16),"",SUM(AT17:AT18))</f>
        <v>1</v>
      </c>
      <c r="AU19" s="36" t="s">
        <v>20</v>
      </c>
      <c r="AV19" s="37">
        <f>IF(ISBLANK(AT16),"",SUM(AV17:AV18))</f>
        <v>3</v>
      </c>
      <c r="AW19" s="35">
        <f>IF(ISBLANK(AW16),"",SUM(AW17:AW18))</f>
        <v>0</v>
      </c>
      <c r="AX19" s="36" t="s">
        <v>20</v>
      </c>
      <c r="AY19" s="37">
        <f>IF(ISBLANK(AW16),"",SUM(AY17:AY18))</f>
        <v>2</v>
      </c>
      <c r="AZ19" s="35">
        <f>IF(ISBLANK(AZ16),"",SUM(AZ17:AZ18))</f>
        <v>0</v>
      </c>
      <c r="BA19" s="36" t="s">
        <v>20</v>
      </c>
      <c r="BB19" s="37">
        <f>IF(ISBLANK(AZ16),"",SUM(BB17:BB18))</f>
        <v>2</v>
      </c>
      <c r="BC19" s="35">
        <f>IF(ISBLANK(BC16),"",SUM(BC17:BC18))</f>
        <v>1</v>
      </c>
      <c r="BD19" s="36" t="s">
        <v>20</v>
      </c>
      <c r="BE19" s="37">
        <f>IF(ISBLANK(BC16),"",SUM(BE17:BE18))</f>
        <v>5</v>
      </c>
      <c r="BF19" s="392"/>
      <c r="BG19" s="393"/>
      <c r="BH19" s="371"/>
      <c r="BI19" s="372"/>
      <c r="BJ19" s="371"/>
      <c r="BK19" s="372"/>
      <c r="BL19" s="371"/>
      <c r="BM19" s="372"/>
      <c r="BN19" s="371"/>
      <c r="BO19" s="372"/>
      <c r="BP19" s="371"/>
      <c r="BQ19" s="372"/>
      <c r="BR19" s="371"/>
      <c r="BS19" s="372"/>
      <c r="BT19" s="398"/>
      <c r="BU19" s="399"/>
      <c r="BV19" s="385"/>
      <c r="BW19" s="386"/>
      <c r="BX19" s="387"/>
      <c r="BY19" s="378"/>
      <c r="CA19" s="51"/>
    </row>
    <row r="20" spans="1:79" s="49" customFormat="1" ht="18" customHeight="1" x14ac:dyDescent="0.15">
      <c r="A20" s="411">
        <f>BV20</f>
        <v>8</v>
      </c>
      <c r="B20" s="412">
        <v>5</v>
      </c>
      <c r="C20" s="413" t="s">
        <v>39</v>
      </c>
      <c r="D20" s="414"/>
      <c r="E20" s="414"/>
      <c r="F20" s="414"/>
      <c r="G20" s="414"/>
      <c r="H20" s="414"/>
      <c r="I20" s="415"/>
      <c r="J20" s="400" t="s">
        <v>97</v>
      </c>
      <c r="K20" s="401"/>
      <c r="L20" s="405"/>
      <c r="M20" s="402" t="s">
        <v>97</v>
      </c>
      <c r="N20" s="403"/>
      <c r="O20" s="404"/>
      <c r="P20" s="400" t="s">
        <v>276</v>
      </c>
      <c r="Q20" s="401"/>
      <c r="R20" s="405"/>
      <c r="S20" s="400" t="s">
        <v>137</v>
      </c>
      <c r="T20" s="401"/>
      <c r="U20" s="405"/>
      <c r="V20" s="400" t="s">
        <v>212</v>
      </c>
      <c r="W20" s="401"/>
      <c r="X20" s="405"/>
      <c r="Y20" s="400" t="s">
        <v>137</v>
      </c>
      <c r="Z20" s="401"/>
      <c r="AA20" s="405"/>
      <c r="AB20" s="400" t="s">
        <v>153</v>
      </c>
      <c r="AC20" s="401"/>
      <c r="AD20" s="405"/>
      <c r="AE20" s="400" t="s">
        <v>352</v>
      </c>
      <c r="AF20" s="401"/>
      <c r="AG20" s="405"/>
      <c r="AH20" s="21"/>
      <c r="AI20" s="22"/>
      <c r="AJ20" s="22"/>
      <c r="AK20" s="22"/>
      <c r="AL20" s="22"/>
      <c r="AM20" s="23"/>
      <c r="AN20" s="402" t="s">
        <v>276</v>
      </c>
      <c r="AO20" s="403"/>
      <c r="AP20" s="404"/>
      <c r="AQ20" s="400" t="s">
        <v>352</v>
      </c>
      <c r="AR20" s="401"/>
      <c r="AS20" s="405"/>
      <c r="AT20" s="402" t="s">
        <v>312</v>
      </c>
      <c r="AU20" s="403"/>
      <c r="AV20" s="404"/>
      <c r="AW20" s="400" t="s">
        <v>384</v>
      </c>
      <c r="AX20" s="401"/>
      <c r="AY20" s="405"/>
      <c r="AZ20" s="402" t="s">
        <v>97</v>
      </c>
      <c r="BA20" s="403"/>
      <c r="BB20" s="404"/>
      <c r="BC20" s="400" t="s">
        <v>382</v>
      </c>
      <c r="BD20" s="401"/>
      <c r="BE20" s="405"/>
      <c r="BF20" s="388">
        <f>SUM(BH20:BM23)</f>
        <v>14</v>
      </c>
      <c r="BG20" s="389"/>
      <c r="BH20" s="367">
        <f>COUNTIF(J20:BE20,"○")</f>
        <v>2</v>
      </c>
      <c r="BI20" s="368"/>
      <c r="BJ20" s="367">
        <f>COUNTIF(J20:BE20,"△")</f>
        <v>0</v>
      </c>
      <c r="BK20" s="368"/>
      <c r="BL20" s="367">
        <f>COUNTIF(J20:BE20,"●")</f>
        <v>12</v>
      </c>
      <c r="BM20" s="368"/>
      <c r="BN20" s="367">
        <f>BH20*3+BJ20*1</f>
        <v>6</v>
      </c>
      <c r="BO20" s="368"/>
      <c r="BP20" s="367">
        <f>SUM(J23,P23,V23,AB23,M23,S23,Y23,AE23,AH23,AK23,AZ23,BC23,AN23,AQ23,AT23,AW23)</f>
        <v>8</v>
      </c>
      <c r="BQ20" s="368"/>
      <c r="BR20" s="367">
        <f>SUM(L23,R23,X23,AD23,O23,U23,AA23,AG23,AJ23,AM23,BB23,BE23,AP23,AS23,AV23,AY23)</f>
        <v>69</v>
      </c>
      <c r="BS20" s="368"/>
      <c r="BT20" s="394">
        <f>BP20-BR20</f>
        <v>-61</v>
      </c>
      <c r="BU20" s="395"/>
      <c r="BV20" s="379">
        <f>IF(ISBLANK(B20),"",RANK(BY20,$BY$4:$BY$35) )</f>
        <v>8</v>
      </c>
      <c r="BW20" s="380"/>
      <c r="BX20" s="381"/>
      <c r="BY20" s="378">
        <f>BN20*10000+BT20*100+BP20</f>
        <v>53908</v>
      </c>
      <c r="CA20" s="51"/>
    </row>
    <row r="21" spans="1:79" s="49" customFormat="1" ht="10.5" customHeight="1" x14ac:dyDescent="0.15">
      <c r="A21" s="411"/>
      <c r="B21" s="412"/>
      <c r="C21" s="416"/>
      <c r="D21" s="417"/>
      <c r="E21" s="417"/>
      <c r="F21" s="417"/>
      <c r="G21" s="417"/>
      <c r="H21" s="417"/>
      <c r="I21" s="418"/>
      <c r="J21" s="38">
        <f>IF(ISBLANK(J20),"",AJ5)</f>
        <v>0</v>
      </c>
      <c r="K21" s="39" t="s">
        <v>18</v>
      </c>
      <c r="L21" s="40">
        <f>IF(ISBLANK(J20),"",AH5)</f>
        <v>4</v>
      </c>
      <c r="M21" s="38">
        <f>IF(ISBLANK(M20),"",AM5)</f>
        <v>0</v>
      </c>
      <c r="N21" s="39" t="s">
        <v>18</v>
      </c>
      <c r="O21" s="40">
        <f>IF(ISBLANK(M20),"",AK5)</f>
        <v>5</v>
      </c>
      <c r="P21" s="38">
        <f>IF(ISBLANK(P20),"",AJ9)</f>
        <v>0</v>
      </c>
      <c r="Q21" s="39" t="s">
        <v>18</v>
      </c>
      <c r="R21" s="40">
        <f>IF(ISBLANK(P20),"",AH9)</f>
        <v>1</v>
      </c>
      <c r="S21" s="38">
        <f>IF(ISBLANK(S20),"",AM9)</f>
        <v>2</v>
      </c>
      <c r="T21" s="39" t="s">
        <v>18</v>
      </c>
      <c r="U21" s="40">
        <f>IF(ISBLANK(S20),"",AK9)</f>
        <v>1</v>
      </c>
      <c r="V21" s="38">
        <f>IF(ISBLANK(V20),"",AJ13)</f>
        <v>0</v>
      </c>
      <c r="W21" s="39" t="s">
        <v>18</v>
      </c>
      <c r="X21" s="40">
        <f>IF(ISBLANK(V20),"",AH13)</f>
        <v>2</v>
      </c>
      <c r="Y21" s="38">
        <f>IF(ISBLANK(Y20),"",AM13)</f>
        <v>1</v>
      </c>
      <c r="Z21" s="39" t="s">
        <v>18</v>
      </c>
      <c r="AA21" s="40">
        <f>IF(ISBLANK(Y20),"",AK13)</f>
        <v>0</v>
      </c>
      <c r="AB21" s="38">
        <f>IF(ISBLANK(AB20),"",AJ17)</f>
        <v>0</v>
      </c>
      <c r="AC21" s="39" t="s">
        <v>18</v>
      </c>
      <c r="AD21" s="40">
        <f>IF(ISBLANK(AB20),"",AH17)</f>
        <v>3</v>
      </c>
      <c r="AE21" s="38">
        <f>IF(ISBLANK(AE20),"",AM17)</f>
        <v>0</v>
      </c>
      <c r="AF21" s="39" t="s">
        <v>18</v>
      </c>
      <c r="AG21" s="40">
        <f>IF(ISBLANK(AE20),"",AK17)</f>
        <v>1</v>
      </c>
      <c r="AH21" s="24"/>
      <c r="AI21" s="25"/>
      <c r="AJ21" s="25"/>
      <c r="AK21" s="25"/>
      <c r="AL21" s="25"/>
      <c r="AM21" s="26"/>
      <c r="AN21" s="94">
        <v>1</v>
      </c>
      <c r="AO21" s="95" t="s">
        <v>18</v>
      </c>
      <c r="AP21" s="96">
        <v>1</v>
      </c>
      <c r="AQ21" s="27">
        <v>0</v>
      </c>
      <c r="AR21" s="28" t="s">
        <v>18</v>
      </c>
      <c r="AS21" s="29">
        <v>4</v>
      </c>
      <c r="AT21" s="94">
        <v>0</v>
      </c>
      <c r="AU21" s="95" t="s">
        <v>18</v>
      </c>
      <c r="AV21" s="96">
        <v>4</v>
      </c>
      <c r="AW21" s="27">
        <v>0</v>
      </c>
      <c r="AX21" s="28" t="s">
        <v>18</v>
      </c>
      <c r="AY21" s="29">
        <v>5</v>
      </c>
      <c r="AZ21" s="94">
        <v>0</v>
      </c>
      <c r="BA21" s="95" t="s">
        <v>18</v>
      </c>
      <c r="BB21" s="96">
        <v>3</v>
      </c>
      <c r="BC21" s="27">
        <v>0</v>
      </c>
      <c r="BD21" s="28" t="s">
        <v>18</v>
      </c>
      <c r="BE21" s="29">
        <v>1</v>
      </c>
      <c r="BF21" s="390"/>
      <c r="BG21" s="391"/>
      <c r="BH21" s="369"/>
      <c r="BI21" s="370"/>
      <c r="BJ21" s="369"/>
      <c r="BK21" s="370"/>
      <c r="BL21" s="369"/>
      <c r="BM21" s="370"/>
      <c r="BN21" s="369"/>
      <c r="BO21" s="370"/>
      <c r="BP21" s="369"/>
      <c r="BQ21" s="370"/>
      <c r="BR21" s="369"/>
      <c r="BS21" s="370"/>
      <c r="BT21" s="396"/>
      <c r="BU21" s="397"/>
      <c r="BV21" s="382"/>
      <c r="BW21" s="383"/>
      <c r="BX21" s="384"/>
      <c r="BY21" s="378"/>
      <c r="CA21" s="51"/>
    </row>
    <row r="22" spans="1:79" s="49" customFormat="1" ht="10.5" customHeight="1" x14ac:dyDescent="0.15">
      <c r="A22" s="411"/>
      <c r="B22" s="412"/>
      <c r="C22" s="416"/>
      <c r="D22" s="417"/>
      <c r="E22" s="417"/>
      <c r="F22" s="417"/>
      <c r="G22" s="417"/>
      <c r="H22" s="417"/>
      <c r="I22" s="418"/>
      <c r="J22" s="38">
        <f>IF(ISBLANK(J20),"",AJ6)</f>
        <v>0</v>
      </c>
      <c r="K22" s="39" t="s">
        <v>19</v>
      </c>
      <c r="L22" s="40">
        <f>IF(ISBLANK(J20),"",AH6)</f>
        <v>3</v>
      </c>
      <c r="M22" s="38">
        <f>IF(ISBLANK(M20),"",AM6)</f>
        <v>0</v>
      </c>
      <c r="N22" s="39" t="s">
        <v>19</v>
      </c>
      <c r="O22" s="40">
        <f>IF(ISBLANK(M20),"",AK6)</f>
        <v>5</v>
      </c>
      <c r="P22" s="38">
        <f>IF(ISBLANK(P20),"",AJ10)</f>
        <v>0</v>
      </c>
      <c r="Q22" s="39" t="s">
        <v>19</v>
      </c>
      <c r="R22" s="40">
        <f>IF(ISBLANK(P20),"",AH10)</f>
        <v>0</v>
      </c>
      <c r="S22" s="38">
        <f>IF(ISBLANK(S20),"",AM10)</f>
        <v>0</v>
      </c>
      <c r="T22" s="39" t="s">
        <v>19</v>
      </c>
      <c r="U22" s="40">
        <f>IF(ISBLANK(S20),"",AK10)</f>
        <v>0</v>
      </c>
      <c r="V22" s="38">
        <f>IF(ISBLANK(V20),"",AJ14)</f>
        <v>0</v>
      </c>
      <c r="W22" s="39" t="s">
        <v>19</v>
      </c>
      <c r="X22" s="40">
        <f>IF(ISBLANK(V20),"",AH14)</f>
        <v>0</v>
      </c>
      <c r="Y22" s="38">
        <f>IF(ISBLANK(Y20),"",AM14)</f>
        <v>3</v>
      </c>
      <c r="Z22" s="39" t="s">
        <v>19</v>
      </c>
      <c r="AA22" s="40">
        <f>IF(ISBLANK(Y20),"",AK14)</f>
        <v>0</v>
      </c>
      <c r="AB22" s="38">
        <f>IF(ISBLANK(AB20),"",AJ18)</f>
        <v>0</v>
      </c>
      <c r="AC22" s="39" t="s">
        <v>19</v>
      </c>
      <c r="AD22" s="40">
        <f>IF(ISBLANK(AB20),"",AH18)</f>
        <v>1</v>
      </c>
      <c r="AE22" s="38">
        <f>IF(ISBLANK(AE20),"",AM18)</f>
        <v>0</v>
      </c>
      <c r="AF22" s="39" t="s">
        <v>19</v>
      </c>
      <c r="AG22" s="40">
        <f>IF(ISBLANK(AE20),"",AK18)</f>
        <v>5</v>
      </c>
      <c r="AH22" s="24"/>
      <c r="AI22" s="25"/>
      <c r="AJ22" s="25"/>
      <c r="AK22" s="25"/>
      <c r="AL22" s="25"/>
      <c r="AM22" s="26"/>
      <c r="AN22" s="97">
        <v>0</v>
      </c>
      <c r="AO22" s="95" t="s">
        <v>19</v>
      </c>
      <c r="AP22" s="98">
        <v>3</v>
      </c>
      <c r="AQ22" s="30">
        <v>0</v>
      </c>
      <c r="AR22" s="28" t="s">
        <v>19</v>
      </c>
      <c r="AS22" s="31">
        <v>2</v>
      </c>
      <c r="AT22" s="97">
        <v>0</v>
      </c>
      <c r="AU22" s="95" t="s">
        <v>19</v>
      </c>
      <c r="AV22" s="98">
        <v>5</v>
      </c>
      <c r="AW22" s="30">
        <v>0</v>
      </c>
      <c r="AX22" s="28" t="s">
        <v>19</v>
      </c>
      <c r="AY22" s="31">
        <v>5</v>
      </c>
      <c r="AZ22" s="97">
        <v>1</v>
      </c>
      <c r="BA22" s="95" t="s">
        <v>19</v>
      </c>
      <c r="BB22" s="98">
        <v>4</v>
      </c>
      <c r="BC22" s="30">
        <v>0</v>
      </c>
      <c r="BD22" s="28" t="s">
        <v>19</v>
      </c>
      <c r="BE22" s="31">
        <v>1</v>
      </c>
      <c r="BF22" s="390"/>
      <c r="BG22" s="391"/>
      <c r="BH22" s="369"/>
      <c r="BI22" s="370"/>
      <c r="BJ22" s="369"/>
      <c r="BK22" s="370"/>
      <c r="BL22" s="369"/>
      <c r="BM22" s="370"/>
      <c r="BN22" s="369"/>
      <c r="BO22" s="370"/>
      <c r="BP22" s="369"/>
      <c r="BQ22" s="370"/>
      <c r="BR22" s="369"/>
      <c r="BS22" s="370"/>
      <c r="BT22" s="396"/>
      <c r="BU22" s="397"/>
      <c r="BV22" s="382"/>
      <c r="BW22" s="383"/>
      <c r="BX22" s="384"/>
      <c r="BY22" s="378"/>
      <c r="CA22" s="51"/>
    </row>
    <row r="23" spans="1:79" s="49" customFormat="1" ht="10.5" customHeight="1" x14ac:dyDescent="0.15">
      <c r="A23" s="411"/>
      <c r="B23" s="412"/>
      <c r="C23" s="419"/>
      <c r="D23" s="420"/>
      <c r="E23" s="420"/>
      <c r="F23" s="420"/>
      <c r="G23" s="420"/>
      <c r="H23" s="420"/>
      <c r="I23" s="421"/>
      <c r="J23" s="35">
        <f>IF(ISBLANK(J20),"",SUM(J21:J22))</f>
        <v>0</v>
      </c>
      <c r="K23" s="36" t="s">
        <v>20</v>
      </c>
      <c r="L23" s="37">
        <f>IF(ISBLANK(J20),"",SUM(L21:L22))</f>
        <v>7</v>
      </c>
      <c r="M23" s="35">
        <f>IF(ISBLANK(M20),"",SUM(M21:M22))</f>
        <v>0</v>
      </c>
      <c r="N23" s="36" t="s">
        <v>20</v>
      </c>
      <c r="O23" s="37">
        <f>IF(ISBLANK(M20),"",SUM(O21:O22))</f>
        <v>10</v>
      </c>
      <c r="P23" s="35">
        <f>IF(ISBLANK(P20),"",SUM(P21:P22))</f>
        <v>0</v>
      </c>
      <c r="Q23" s="36" t="s">
        <v>20</v>
      </c>
      <c r="R23" s="37">
        <f>IF(ISBLANK(P20),"",SUM(R21:R22))</f>
        <v>1</v>
      </c>
      <c r="S23" s="35">
        <f>IF(ISBLANK(S20),"",SUM(S21:S22))</f>
        <v>2</v>
      </c>
      <c r="T23" s="36" t="s">
        <v>20</v>
      </c>
      <c r="U23" s="37">
        <f>IF(ISBLANK(S20),"",SUM(U21:U22))</f>
        <v>1</v>
      </c>
      <c r="V23" s="35">
        <f>IF(ISBLANK(V20),"",SUM(V21:V22))</f>
        <v>0</v>
      </c>
      <c r="W23" s="36" t="s">
        <v>20</v>
      </c>
      <c r="X23" s="37">
        <f>IF(ISBLANK(V20),"",SUM(X21:X22))</f>
        <v>2</v>
      </c>
      <c r="Y23" s="35">
        <f>IF(ISBLANK(Y20),"",SUM(Y21:Y22))</f>
        <v>4</v>
      </c>
      <c r="Z23" s="36" t="s">
        <v>20</v>
      </c>
      <c r="AA23" s="37">
        <f>IF(ISBLANK(Y20),"",SUM(AA21:AA22))</f>
        <v>0</v>
      </c>
      <c r="AB23" s="35">
        <f>IF(ISBLANK(AB20),"",SUM(AB21:AB22))</f>
        <v>0</v>
      </c>
      <c r="AC23" s="36" t="s">
        <v>20</v>
      </c>
      <c r="AD23" s="37">
        <f>IF(ISBLANK(AB20),"",SUM(AD21:AD22))</f>
        <v>4</v>
      </c>
      <c r="AE23" s="35">
        <f>IF(ISBLANK(AE20),"",SUM(AE21:AE22))</f>
        <v>0</v>
      </c>
      <c r="AF23" s="36" t="s">
        <v>20</v>
      </c>
      <c r="AG23" s="37">
        <f>IF(ISBLANK(AE20),"",SUM(AG21:AG22))</f>
        <v>6</v>
      </c>
      <c r="AH23" s="32"/>
      <c r="AI23" s="33"/>
      <c r="AJ23" s="33"/>
      <c r="AK23" s="33"/>
      <c r="AL23" s="33"/>
      <c r="AM23" s="34"/>
      <c r="AN23" s="35">
        <f>IF(ISBLANK(AN20),"",SUM(AN21:AN22))</f>
        <v>1</v>
      </c>
      <c r="AO23" s="36" t="s">
        <v>20</v>
      </c>
      <c r="AP23" s="37">
        <f>IF(ISBLANK(AN20),"",SUM(AP21:AP22))</f>
        <v>4</v>
      </c>
      <c r="AQ23" s="35">
        <f>IF(ISBLANK(AQ20),"",SUM(AQ21:AQ22))</f>
        <v>0</v>
      </c>
      <c r="AR23" s="36" t="s">
        <v>20</v>
      </c>
      <c r="AS23" s="37">
        <f>IF(ISBLANK(AQ20),"",SUM(AS21:AS22))</f>
        <v>6</v>
      </c>
      <c r="AT23" s="35">
        <f>IF(ISBLANK(AT20),"",SUM(AT21:AT22))</f>
        <v>0</v>
      </c>
      <c r="AU23" s="36" t="s">
        <v>20</v>
      </c>
      <c r="AV23" s="37">
        <f>IF(ISBLANK(AT20),"",SUM(AV21:AV22))</f>
        <v>9</v>
      </c>
      <c r="AW23" s="35">
        <f>IF(ISBLANK(AW20),"",SUM(AW21:AW22))</f>
        <v>0</v>
      </c>
      <c r="AX23" s="36" t="s">
        <v>20</v>
      </c>
      <c r="AY23" s="37">
        <f>IF(ISBLANK(AW20),"",SUM(AY21:AY22))</f>
        <v>10</v>
      </c>
      <c r="AZ23" s="35">
        <f>IF(ISBLANK(AZ20),"",SUM(AZ21:AZ22))</f>
        <v>1</v>
      </c>
      <c r="BA23" s="36" t="s">
        <v>20</v>
      </c>
      <c r="BB23" s="37">
        <f>IF(ISBLANK(AZ20),"",SUM(BB21:BB22))</f>
        <v>7</v>
      </c>
      <c r="BC23" s="35">
        <f>IF(ISBLANK(BC20),"",SUM(BC21:BC22))</f>
        <v>0</v>
      </c>
      <c r="BD23" s="36" t="s">
        <v>20</v>
      </c>
      <c r="BE23" s="37">
        <f>IF(ISBLANK(BC20),"",SUM(BE21:BE22))</f>
        <v>2</v>
      </c>
      <c r="BF23" s="392"/>
      <c r="BG23" s="393"/>
      <c r="BH23" s="371"/>
      <c r="BI23" s="372"/>
      <c r="BJ23" s="371"/>
      <c r="BK23" s="372"/>
      <c r="BL23" s="371"/>
      <c r="BM23" s="372"/>
      <c r="BN23" s="371"/>
      <c r="BO23" s="372"/>
      <c r="BP23" s="371"/>
      <c r="BQ23" s="372"/>
      <c r="BR23" s="371"/>
      <c r="BS23" s="372"/>
      <c r="BT23" s="398"/>
      <c r="BU23" s="399"/>
      <c r="BV23" s="385"/>
      <c r="BW23" s="386"/>
      <c r="BX23" s="387"/>
      <c r="BY23" s="378"/>
      <c r="CA23" s="51"/>
    </row>
    <row r="24" spans="1:79" s="49" customFormat="1" ht="18" customHeight="1" x14ac:dyDescent="0.15">
      <c r="A24" s="411">
        <f>BV24</f>
        <v>2</v>
      </c>
      <c r="B24" s="412">
        <v>6</v>
      </c>
      <c r="C24" s="413" t="s">
        <v>36</v>
      </c>
      <c r="D24" s="414"/>
      <c r="E24" s="414"/>
      <c r="F24" s="414"/>
      <c r="G24" s="414"/>
      <c r="H24" s="414"/>
      <c r="I24" s="415"/>
      <c r="J24" s="400" t="s">
        <v>97</v>
      </c>
      <c r="K24" s="401"/>
      <c r="L24" s="405"/>
      <c r="M24" s="400" t="s">
        <v>302</v>
      </c>
      <c r="N24" s="401"/>
      <c r="O24" s="405"/>
      <c r="P24" s="400" t="s">
        <v>137</v>
      </c>
      <c r="Q24" s="401"/>
      <c r="R24" s="405"/>
      <c r="S24" s="400" t="s">
        <v>402</v>
      </c>
      <c r="T24" s="401"/>
      <c r="U24" s="405"/>
      <c r="V24" s="400" t="s">
        <v>242</v>
      </c>
      <c r="W24" s="401"/>
      <c r="X24" s="405"/>
      <c r="Y24" s="400" t="s">
        <v>137</v>
      </c>
      <c r="Z24" s="401"/>
      <c r="AA24" s="405"/>
      <c r="AB24" s="402" t="s">
        <v>137</v>
      </c>
      <c r="AC24" s="403"/>
      <c r="AD24" s="404"/>
      <c r="AE24" s="400" t="s">
        <v>313</v>
      </c>
      <c r="AF24" s="401"/>
      <c r="AG24" s="405"/>
      <c r="AH24" s="400" t="s">
        <v>137</v>
      </c>
      <c r="AI24" s="401"/>
      <c r="AJ24" s="405"/>
      <c r="AK24" s="400" t="s">
        <v>351</v>
      </c>
      <c r="AL24" s="401"/>
      <c r="AM24" s="405"/>
      <c r="AN24" s="21"/>
      <c r="AO24" s="22"/>
      <c r="AP24" s="22"/>
      <c r="AQ24" s="22"/>
      <c r="AR24" s="22"/>
      <c r="AS24" s="23"/>
      <c r="AT24" s="402" t="s">
        <v>174</v>
      </c>
      <c r="AU24" s="403"/>
      <c r="AV24" s="404"/>
      <c r="AW24" s="400" t="s">
        <v>136</v>
      </c>
      <c r="AX24" s="401"/>
      <c r="AY24" s="405"/>
      <c r="AZ24" s="402" t="s">
        <v>137</v>
      </c>
      <c r="BA24" s="403"/>
      <c r="BB24" s="404"/>
      <c r="BC24" s="402" t="s">
        <v>136</v>
      </c>
      <c r="BD24" s="403"/>
      <c r="BE24" s="404"/>
      <c r="BF24" s="388">
        <f>SUM(BH24:BM27)</f>
        <v>14</v>
      </c>
      <c r="BG24" s="389"/>
      <c r="BH24" s="367">
        <f>COUNTIF(J24:BE24,"○")</f>
        <v>10</v>
      </c>
      <c r="BI24" s="368"/>
      <c r="BJ24" s="367">
        <f>COUNTIF(J24:BE24,"△")</f>
        <v>3</v>
      </c>
      <c r="BK24" s="368"/>
      <c r="BL24" s="367">
        <f>COUNTIF(J24:BE24,"●")</f>
        <v>1</v>
      </c>
      <c r="BM24" s="368"/>
      <c r="BN24" s="367">
        <f>BH24*3+BJ24*1</f>
        <v>33</v>
      </c>
      <c r="BO24" s="368"/>
      <c r="BP24" s="367">
        <f>SUM(J27,P27,V27,AB27,M27,S27,Y27,AE27,AH27,AK27,AZ27,BC27,AN27,AQ27,AT27,AW27)</f>
        <v>57</v>
      </c>
      <c r="BQ24" s="368"/>
      <c r="BR24" s="367">
        <f>SUM(L27,R27,X27,AD27,O27,U27,AA27,AG27,AJ27,AM27,BB27,BE27,AP27,AS27,AV27,AY27)</f>
        <v>7</v>
      </c>
      <c r="BS24" s="368"/>
      <c r="BT24" s="394">
        <f>BP24-BR24</f>
        <v>50</v>
      </c>
      <c r="BU24" s="395"/>
      <c r="BV24" s="379">
        <f>IF(ISBLANK(B24),"",RANK(BY24,$BY$4:$BY$35) )</f>
        <v>2</v>
      </c>
      <c r="BW24" s="380"/>
      <c r="BX24" s="381"/>
      <c r="BY24" s="378">
        <f>BN24*10000+BT24*100+BP24</f>
        <v>335057</v>
      </c>
      <c r="CA24" s="51"/>
    </row>
    <row r="25" spans="1:79" s="49" customFormat="1" ht="10.5" customHeight="1" x14ac:dyDescent="0.15">
      <c r="A25" s="411"/>
      <c r="B25" s="412"/>
      <c r="C25" s="416"/>
      <c r="D25" s="417"/>
      <c r="E25" s="417"/>
      <c r="F25" s="417"/>
      <c r="G25" s="417"/>
      <c r="H25" s="417"/>
      <c r="I25" s="418"/>
      <c r="J25" s="38">
        <f>IF(ISBLANK(J24),"",AP5)</f>
        <v>0</v>
      </c>
      <c r="K25" s="39" t="s">
        <v>18</v>
      </c>
      <c r="L25" s="40">
        <f>IF(ISBLANK(J24),"",AN5)</f>
        <v>1</v>
      </c>
      <c r="M25" s="38">
        <f>IF(ISBLANK(M24),"",AS5)</f>
        <v>1</v>
      </c>
      <c r="N25" s="39" t="s">
        <v>18</v>
      </c>
      <c r="O25" s="40">
        <f>IF(ISBLANK(M24),"",AQ5)</f>
        <v>1</v>
      </c>
      <c r="P25" s="38">
        <f>IF(ISBLANK(P24),"",AP9)</f>
        <v>3</v>
      </c>
      <c r="Q25" s="39" t="s">
        <v>18</v>
      </c>
      <c r="R25" s="40">
        <f>IF(ISBLANK(P24),"",AN9)</f>
        <v>0</v>
      </c>
      <c r="S25" s="38">
        <f>IF(ISBLANK(S24),"",AS9)</f>
        <v>7</v>
      </c>
      <c r="T25" s="39" t="s">
        <v>18</v>
      </c>
      <c r="U25" s="40">
        <f>IF(ISBLANK(S24),"",AQ9)</f>
        <v>0</v>
      </c>
      <c r="V25" s="38">
        <f>IF(ISBLANK(V24),"",AP13)</f>
        <v>3</v>
      </c>
      <c r="W25" s="39" t="s">
        <v>18</v>
      </c>
      <c r="X25" s="40">
        <f>IF(ISBLANK(V24),"",AN13)</f>
        <v>0</v>
      </c>
      <c r="Y25" s="38">
        <f>IF(ISBLANK(Y24),"",AS13)</f>
        <v>5</v>
      </c>
      <c r="Z25" s="39" t="s">
        <v>18</v>
      </c>
      <c r="AA25" s="40">
        <f>IF(ISBLANK(Y24),"",AQ13)</f>
        <v>0</v>
      </c>
      <c r="AB25" s="38">
        <f>IF(ISBLANK(AB24),"",AP17)</f>
        <v>0</v>
      </c>
      <c r="AC25" s="39" t="s">
        <v>18</v>
      </c>
      <c r="AD25" s="40">
        <f>IF(ISBLANK(AB24),"",AN17)</f>
        <v>0</v>
      </c>
      <c r="AE25" s="38">
        <f>IF(ISBLANK(AE24),"",AS17)</f>
        <v>3</v>
      </c>
      <c r="AF25" s="39" t="s">
        <v>18</v>
      </c>
      <c r="AG25" s="40">
        <f>IF(ISBLANK(AE24),"",AQ17)</f>
        <v>0</v>
      </c>
      <c r="AH25" s="38">
        <f>IF(ISBLANK(AH24),"",AP21)</f>
        <v>1</v>
      </c>
      <c r="AI25" s="39" t="s">
        <v>18</v>
      </c>
      <c r="AJ25" s="40">
        <f>IF(ISBLANK(AH24),"",AN21)</f>
        <v>1</v>
      </c>
      <c r="AK25" s="38">
        <f>IF(ISBLANK(AK24),"",AS21)</f>
        <v>4</v>
      </c>
      <c r="AL25" s="39" t="s">
        <v>18</v>
      </c>
      <c r="AM25" s="40">
        <f>IF(ISBLANK(AK24),"",AQ21)</f>
        <v>0</v>
      </c>
      <c r="AN25" s="24"/>
      <c r="AO25" s="25"/>
      <c r="AP25" s="25"/>
      <c r="AQ25" s="25"/>
      <c r="AR25" s="25"/>
      <c r="AS25" s="26"/>
      <c r="AT25" s="94">
        <v>1</v>
      </c>
      <c r="AU25" s="95" t="s">
        <v>18</v>
      </c>
      <c r="AV25" s="96">
        <v>0</v>
      </c>
      <c r="AW25" s="27">
        <v>0</v>
      </c>
      <c r="AX25" s="28" t="s">
        <v>18</v>
      </c>
      <c r="AY25" s="29">
        <v>0</v>
      </c>
      <c r="AZ25" s="94">
        <v>0</v>
      </c>
      <c r="BA25" s="95" t="s">
        <v>18</v>
      </c>
      <c r="BB25" s="96">
        <v>0</v>
      </c>
      <c r="BC25" s="27">
        <v>1</v>
      </c>
      <c r="BD25" s="28" t="s">
        <v>18</v>
      </c>
      <c r="BE25" s="29">
        <v>1</v>
      </c>
      <c r="BF25" s="390"/>
      <c r="BG25" s="391"/>
      <c r="BH25" s="369"/>
      <c r="BI25" s="370"/>
      <c r="BJ25" s="369"/>
      <c r="BK25" s="370"/>
      <c r="BL25" s="369"/>
      <c r="BM25" s="370"/>
      <c r="BN25" s="369"/>
      <c r="BO25" s="370"/>
      <c r="BP25" s="369"/>
      <c r="BQ25" s="370"/>
      <c r="BR25" s="369"/>
      <c r="BS25" s="370"/>
      <c r="BT25" s="396"/>
      <c r="BU25" s="397"/>
      <c r="BV25" s="382"/>
      <c r="BW25" s="383"/>
      <c r="BX25" s="384"/>
      <c r="BY25" s="378"/>
      <c r="CA25" s="51"/>
    </row>
    <row r="26" spans="1:79" s="49" customFormat="1" ht="10.5" customHeight="1" x14ac:dyDescent="0.15">
      <c r="A26" s="411"/>
      <c r="B26" s="412"/>
      <c r="C26" s="416"/>
      <c r="D26" s="417"/>
      <c r="E26" s="417"/>
      <c r="F26" s="417"/>
      <c r="G26" s="417"/>
      <c r="H26" s="417"/>
      <c r="I26" s="418"/>
      <c r="J26" s="38">
        <f>IF(ISBLANK(J24),"",AP6)</f>
        <v>0</v>
      </c>
      <c r="K26" s="39" t="s">
        <v>19</v>
      </c>
      <c r="L26" s="40">
        <f>IF(ISBLANK(J24),"",AN6)</f>
        <v>0</v>
      </c>
      <c r="M26" s="38">
        <f>IF(ISBLANK(M24),"",AS6)</f>
        <v>2</v>
      </c>
      <c r="N26" s="39" t="s">
        <v>19</v>
      </c>
      <c r="O26" s="40">
        <f>IF(ISBLANK(M24),"",AQ6)</f>
        <v>1</v>
      </c>
      <c r="P26" s="38">
        <f>IF(ISBLANK(P24),"",AP10)</f>
        <v>2</v>
      </c>
      <c r="Q26" s="39" t="s">
        <v>19</v>
      </c>
      <c r="R26" s="40">
        <f>IF(ISBLANK(P24),"",AN10)</f>
        <v>0</v>
      </c>
      <c r="S26" s="38">
        <f>IF(ISBLANK(S24),"",AS10)</f>
        <v>5</v>
      </c>
      <c r="T26" s="39" t="s">
        <v>19</v>
      </c>
      <c r="U26" s="40">
        <f>IF(ISBLANK(S24),"",AQ10)</f>
        <v>0</v>
      </c>
      <c r="V26" s="38">
        <f>IF(ISBLANK(V24),"",AP14)</f>
        <v>2</v>
      </c>
      <c r="W26" s="39" t="s">
        <v>19</v>
      </c>
      <c r="X26" s="40">
        <f>IF(ISBLANK(V24),"",AN14)</f>
        <v>0</v>
      </c>
      <c r="Y26" s="38">
        <f>IF(ISBLANK(Y24),"",AS14)</f>
        <v>6</v>
      </c>
      <c r="Z26" s="39" t="s">
        <v>19</v>
      </c>
      <c r="AA26" s="40">
        <f>IF(ISBLANK(Y24),"",AQ14)</f>
        <v>0</v>
      </c>
      <c r="AB26" s="38">
        <f>IF(ISBLANK(AB24),"",AP18)</f>
        <v>2</v>
      </c>
      <c r="AC26" s="39" t="s">
        <v>19</v>
      </c>
      <c r="AD26" s="40">
        <f>IF(ISBLANK(AB24),"",AN18)</f>
        <v>1</v>
      </c>
      <c r="AE26" s="38">
        <f>IF(ISBLANK(AE24),"",AS18)</f>
        <v>2</v>
      </c>
      <c r="AF26" s="39" t="s">
        <v>19</v>
      </c>
      <c r="AG26" s="40">
        <f>IF(ISBLANK(AE24),"",AQ18)</f>
        <v>0</v>
      </c>
      <c r="AH26" s="38">
        <f>IF(ISBLANK(AH24),"",AP22)</f>
        <v>3</v>
      </c>
      <c r="AI26" s="39" t="s">
        <v>19</v>
      </c>
      <c r="AJ26" s="40">
        <f>IF(ISBLANK(AH24),"",AN22)</f>
        <v>0</v>
      </c>
      <c r="AK26" s="38">
        <f>IF(ISBLANK(AK24),"",AS22)</f>
        <v>2</v>
      </c>
      <c r="AL26" s="39" t="s">
        <v>19</v>
      </c>
      <c r="AM26" s="40">
        <f>IF(ISBLANK(AK24),"",AQ22)</f>
        <v>0</v>
      </c>
      <c r="AN26" s="24"/>
      <c r="AO26" s="25"/>
      <c r="AP26" s="25"/>
      <c r="AQ26" s="25"/>
      <c r="AR26" s="25"/>
      <c r="AS26" s="26"/>
      <c r="AT26" s="97">
        <v>0</v>
      </c>
      <c r="AU26" s="95" t="s">
        <v>19</v>
      </c>
      <c r="AV26" s="98">
        <v>1</v>
      </c>
      <c r="AW26" s="30">
        <v>0</v>
      </c>
      <c r="AX26" s="28" t="s">
        <v>19</v>
      </c>
      <c r="AY26" s="31">
        <v>0</v>
      </c>
      <c r="AZ26" s="97">
        <v>2</v>
      </c>
      <c r="BA26" s="95" t="s">
        <v>19</v>
      </c>
      <c r="BB26" s="98">
        <v>0</v>
      </c>
      <c r="BC26" s="30">
        <v>0</v>
      </c>
      <c r="BD26" s="28" t="s">
        <v>19</v>
      </c>
      <c r="BE26" s="31">
        <v>0</v>
      </c>
      <c r="BF26" s="390"/>
      <c r="BG26" s="391"/>
      <c r="BH26" s="369"/>
      <c r="BI26" s="370"/>
      <c r="BJ26" s="369"/>
      <c r="BK26" s="370"/>
      <c r="BL26" s="369"/>
      <c r="BM26" s="370"/>
      <c r="BN26" s="369"/>
      <c r="BO26" s="370"/>
      <c r="BP26" s="369"/>
      <c r="BQ26" s="370"/>
      <c r="BR26" s="369"/>
      <c r="BS26" s="370"/>
      <c r="BT26" s="396"/>
      <c r="BU26" s="397"/>
      <c r="BV26" s="382"/>
      <c r="BW26" s="383"/>
      <c r="BX26" s="384"/>
      <c r="BY26" s="378"/>
      <c r="CA26" s="51"/>
    </row>
    <row r="27" spans="1:79" s="49" customFormat="1" ht="10.5" customHeight="1" x14ac:dyDescent="0.15">
      <c r="A27" s="411"/>
      <c r="B27" s="412"/>
      <c r="C27" s="419"/>
      <c r="D27" s="420"/>
      <c r="E27" s="420"/>
      <c r="F27" s="420"/>
      <c r="G27" s="420"/>
      <c r="H27" s="420"/>
      <c r="I27" s="421"/>
      <c r="J27" s="35">
        <f>IF(ISBLANK(J24),"",SUM(J25:J26))</f>
        <v>0</v>
      </c>
      <c r="K27" s="36" t="s">
        <v>20</v>
      </c>
      <c r="L27" s="37">
        <f>IF(ISBLANK(J24),"",SUM(L25:L26))</f>
        <v>1</v>
      </c>
      <c r="M27" s="35">
        <f>IF(ISBLANK(M24),"",SUM(M25:M26))</f>
        <v>3</v>
      </c>
      <c r="N27" s="36" t="s">
        <v>20</v>
      </c>
      <c r="O27" s="37">
        <f>IF(ISBLANK(M24),"",SUM(O25:O26))</f>
        <v>2</v>
      </c>
      <c r="P27" s="35">
        <f>IF(ISBLANK(P24),"",SUM(P25:P26))</f>
        <v>5</v>
      </c>
      <c r="Q27" s="36" t="s">
        <v>20</v>
      </c>
      <c r="R27" s="37">
        <f>IF(ISBLANK(P24),"",SUM(R25:R26))</f>
        <v>0</v>
      </c>
      <c r="S27" s="35">
        <f>IF(ISBLANK(S24),"",SUM(S25:S26))</f>
        <v>12</v>
      </c>
      <c r="T27" s="36" t="s">
        <v>20</v>
      </c>
      <c r="U27" s="37">
        <f>IF(ISBLANK(S24),"",SUM(U25:U26))</f>
        <v>0</v>
      </c>
      <c r="V27" s="35">
        <f>IF(ISBLANK(V24),"",SUM(V25:V26))</f>
        <v>5</v>
      </c>
      <c r="W27" s="36" t="s">
        <v>20</v>
      </c>
      <c r="X27" s="37">
        <f>IF(ISBLANK(V24),"",SUM(X25:X26))</f>
        <v>0</v>
      </c>
      <c r="Y27" s="35">
        <f>IF(ISBLANK(Y24),"",SUM(Y25:Y26))</f>
        <v>11</v>
      </c>
      <c r="Z27" s="36" t="s">
        <v>20</v>
      </c>
      <c r="AA27" s="37">
        <f>IF(ISBLANK(Y24),"",SUM(AA25:AA26))</f>
        <v>0</v>
      </c>
      <c r="AB27" s="35">
        <f>IF(ISBLANK(AB24),"",SUM(AB25:AB26))</f>
        <v>2</v>
      </c>
      <c r="AC27" s="36" t="s">
        <v>20</v>
      </c>
      <c r="AD27" s="37">
        <f>IF(ISBLANK(AB24),"",SUM(AD25:AD26))</f>
        <v>1</v>
      </c>
      <c r="AE27" s="35">
        <f>IF(ISBLANK(AE24),"",SUM(AE25:AE26))</f>
        <v>5</v>
      </c>
      <c r="AF27" s="36" t="s">
        <v>20</v>
      </c>
      <c r="AG27" s="37">
        <f>IF(ISBLANK(AE24),"",SUM(AG25:AG26))</f>
        <v>0</v>
      </c>
      <c r="AH27" s="35">
        <f>IF(ISBLANK(AH24),"",SUM(AH25:AH26))</f>
        <v>4</v>
      </c>
      <c r="AI27" s="36" t="s">
        <v>20</v>
      </c>
      <c r="AJ27" s="37">
        <f>IF(ISBLANK(AH24),"",SUM(AJ25:AJ26))</f>
        <v>1</v>
      </c>
      <c r="AK27" s="35">
        <f>IF(ISBLANK(AK24),"",SUM(AK25:AK26))</f>
        <v>6</v>
      </c>
      <c r="AL27" s="36" t="s">
        <v>20</v>
      </c>
      <c r="AM27" s="37">
        <f>IF(ISBLANK(AK24),"",SUM(AM25:AM26))</f>
        <v>0</v>
      </c>
      <c r="AN27" s="32"/>
      <c r="AO27" s="33"/>
      <c r="AP27" s="33"/>
      <c r="AQ27" s="33"/>
      <c r="AR27" s="33"/>
      <c r="AS27" s="34"/>
      <c r="AT27" s="35">
        <f>IF(ISBLANK(AT24),"",SUM(AT25:AT26))</f>
        <v>1</v>
      </c>
      <c r="AU27" s="36" t="s">
        <v>20</v>
      </c>
      <c r="AV27" s="37">
        <f>IF(ISBLANK(AT24),"",SUM(AV25:AV26))</f>
        <v>1</v>
      </c>
      <c r="AW27" s="35">
        <f>IF(ISBLANK(AW24),"",SUM(AW25:AW26))</f>
        <v>0</v>
      </c>
      <c r="AX27" s="36" t="s">
        <v>20</v>
      </c>
      <c r="AY27" s="37">
        <f>IF(ISBLANK(AW24),"",SUM(AY25:AY26))</f>
        <v>0</v>
      </c>
      <c r="AZ27" s="35">
        <f>IF(ISBLANK(AZ24),"",SUM(AZ25:AZ26))</f>
        <v>2</v>
      </c>
      <c r="BA27" s="36" t="s">
        <v>20</v>
      </c>
      <c r="BB27" s="37">
        <f>IF(ISBLANK(AZ24),"",SUM(BB25:BB26))</f>
        <v>0</v>
      </c>
      <c r="BC27" s="35">
        <f>IF(ISBLANK(BC24),"",SUM(BC25:BC26))</f>
        <v>1</v>
      </c>
      <c r="BD27" s="36" t="s">
        <v>20</v>
      </c>
      <c r="BE27" s="37">
        <f>IF(ISBLANK(BC24),"",SUM(BE25:BE26))</f>
        <v>1</v>
      </c>
      <c r="BF27" s="392"/>
      <c r="BG27" s="393"/>
      <c r="BH27" s="371"/>
      <c r="BI27" s="372"/>
      <c r="BJ27" s="371"/>
      <c r="BK27" s="372"/>
      <c r="BL27" s="371"/>
      <c r="BM27" s="372"/>
      <c r="BN27" s="371"/>
      <c r="BO27" s="372"/>
      <c r="BP27" s="371"/>
      <c r="BQ27" s="372"/>
      <c r="BR27" s="371"/>
      <c r="BS27" s="372"/>
      <c r="BT27" s="398"/>
      <c r="BU27" s="399"/>
      <c r="BV27" s="385"/>
      <c r="BW27" s="386"/>
      <c r="BX27" s="387"/>
      <c r="BY27" s="378"/>
      <c r="CA27" s="51"/>
    </row>
    <row r="28" spans="1:79" ht="18" customHeight="1" x14ac:dyDescent="0.15">
      <c r="A28" s="411">
        <f>BV28</f>
        <v>3</v>
      </c>
      <c r="B28" s="412">
        <v>7</v>
      </c>
      <c r="C28" s="413" t="s">
        <v>40</v>
      </c>
      <c r="D28" s="414"/>
      <c r="E28" s="414"/>
      <c r="F28" s="414"/>
      <c r="G28" s="414"/>
      <c r="H28" s="414"/>
      <c r="I28" s="415"/>
      <c r="J28" s="400" t="s">
        <v>242</v>
      </c>
      <c r="K28" s="401"/>
      <c r="L28" s="405"/>
      <c r="M28" s="400" t="s">
        <v>375</v>
      </c>
      <c r="N28" s="401"/>
      <c r="O28" s="405"/>
      <c r="P28" s="402" t="s">
        <v>137</v>
      </c>
      <c r="Q28" s="403"/>
      <c r="R28" s="404"/>
      <c r="S28" s="400" t="s">
        <v>324</v>
      </c>
      <c r="T28" s="401"/>
      <c r="U28" s="405"/>
      <c r="V28" s="400" t="s">
        <v>277</v>
      </c>
      <c r="W28" s="401"/>
      <c r="X28" s="405"/>
      <c r="Y28" s="400" t="s">
        <v>137</v>
      </c>
      <c r="Z28" s="401"/>
      <c r="AA28" s="405"/>
      <c r="AB28" s="402" t="s">
        <v>137</v>
      </c>
      <c r="AC28" s="403"/>
      <c r="AD28" s="404"/>
      <c r="AE28" s="402" t="s">
        <v>137</v>
      </c>
      <c r="AF28" s="403"/>
      <c r="AG28" s="404"/>
      <c r="AH28" s="400" t="s">
        <v>137</v>
      </c>
      <c r="AI28" s="401"/>
      <c r="AJ28" s="405"/>
      <c r="AK28" s="400" t="s">
        <v>385</v>
      </c>
      <c r="AL28" s="401"/>
      <c r="AM28" s="405"/>
      <c r="AN28" s="400" t="s">
        <v>174</v>
      </c>
      <c r="AO28" s="401"/>
      <c r="AP28" s="405"/>
      <c r="AQ28" s="400" t="s">
        <v>136</v>
      </c>
      <c r="AR28" s="401"/>
      <c r="AS28" s="405"/>
      <c r="AT28" s="21"/>
      <c r="AU28" s="22"/>
      <c r="AV28" s="22"/>
      <c r="AW28" s="22"/>
      <c r="AX28" s="22"/>
      <c r="AY28" s="23"/>
      <c r="AZ28" s="402" t="s">
        <v>212</v>
      </c>
      <c r="BA28" s="403"/>
      <c r="BB28" s="404"/>
      <c r="BC28" s="400" t="s">
        <v>303</v>
      </c>
      <c r="BD28" s="401"/>
      <c r="BE28" s="405"/>
      <c r="BF28" s="388">
        <f>SUM(BH28:BM31)</f>
        <v>14</v>
      </c>
      <c r="BG28" s="389"/>
      <c r="BH28" s="367">
        <f>COUNTIF(J28:BE28,"○")</f>
        <v>9</v>
      </c>
      <c r="BI28" s="368"/>
      <c r="BJ28" s="367">
        <f>COUNTIF(J28:BE28,"△")</f>
        <v>3</v>
      </c>
      <c r="BK28" s="368"/>
      <c r="BL28" s="367">
        <f>COUNTIF(J28:BE28,"●")</f>
        <v>2</v>
      </c>
      <c r="BM28" s="368"/>
      <c r="BN28" s="367">
        <f>BH28*3+BJ28*1</f>
        <v>30</v>
      </c>
      <c r="BO28" s="368"/>
      <c r="BP28" s="367">
        <f>SUM(J31,P31,V31,AB31,M31,S31,Y31,AE31,AH31,AK31,AZ31,BC31,AN31,AQ31,AT31,AW31)</f>
        <v>56</v>
      </c>
      <c r="BQ28" s="368"/>
      <c r="BR28" s="367">
        <f>SUM(L31,R31,X31,AD31,O31,U31,AA31,AG31,AJ31,AM31,BB31,BE31,AP31,AS31,AV31,AY31)</f>
        <v>10</v>
      </c>
      <c r="BS28" s="368"/>
      <c r="BT28" s="394">
        <f>BP28-BR28</f>
        <v>46</v>
      </c>
      <c r="BU28" s="395"/>
      <c r="BV28" s="379">
        <f>IF(ISBLANK(B28),"",RANK(BY28,$BY$4:$BY$35) )</f>
        <v>3</v>
      </c>
      <c r="BW28" s="380"/>
      <c r="BX28" s="381"/>
      <c r="BY28" s="378">
        <f>BN28*10000+BT28*100+BP28</f>
        <v>304656</v>
      </c>
      <c r="CA28" s="51"/>
    </row>
    <row r="29" spans="1:79" ht="10.5" customHeight="1" x14ac:dyDescent="0.15">
      <c r="A29" s="411"/>
      <c r="B29" s="412"/>
      <c r="C29" s="416"/>
      <c r="D29" s="417"/>
      <c r="E29" s="417"/>
      <c r="F29" s="417"/>
      <c r="G29" s="417"/>
      <c r="H29" s="417"/>
      <c r="I29" s="418"/>
      <c r="J29" s="38">
        <f>IF(ISBLANK(J28),"",AV5)</f>
        <v>1</v>
      </c>
      <c r="K29" s="39" t="s">
        <v>18</v>
      </c>
      <c r="L29" s="40">
        <f>IF(ISBLANK(J28),"",AT5)</f>
        <v>0</v>
      </c>
      <c r="M29" s="38">
        <f>IF(ISBLANK(M28),"",AY5)</f>
        <v>0</v>
      </c>
      <c r="N29" s="39" t="s">
        <v>18</v>
      </c>
      <c r="O29" s="40">
        <f>IF(ISBLANK(M28),"",AW5)</f>
        <v>2</v>
      </c>
      <c r="P29" s="38">
        <f>IF(ISBLANK(P28),"",AV9)</f>
        <v>7</v>
      </c>
      <c r="Q29" s="39" t="s">
        <v>18</v>
      </c>
      <c r="R29" s="40">
        <f>IF(ISBLANK(P28),"",AT9)</f>
        <v>0</v>
      </c>
      <c r="S29" s="38">
        <f>IF(ISBLANK(S28),"",AY9)</f>
        <v>3</v>
      </c>
      <c r="T29" s="39" t="s">
        <v>18</v>
      </c>
      <c r="U29" s="40">
        <f>IF(ISBLANK(S28),"",AW9)</f>
        <v>0</v>
      </c>
      <c r="V29" s="38">
        <f>IF(ISBLANK(V28),"",AV13)</f>
        <v>3</v>
      </c>
      <c r="W29" s="39" t="s">
        <v>18</v>
      </c>
      <c r="X29" s="40">
        <f>IF(ISBLANK(V28),"",AT13)</f>
        <v>1</v>
      </c>
      <c r="Y29" s="38">
        <f>IF(ISBLANK(Y28),"",AY13)</f>
        <v>4</v>
      </c>
      <c r="Z29" s="39" t="s">
        <v>18</v>
      </c>
      <c r="AA29" s="40">
        <f>IF(ISBLANK(Y28),"",AW13)</f>
        <v>0</v>
      </c>
      <c r="AB29" s="38">
        <f>IF(ISBLANK(AB28),"",AV17)</f>
        <v>3</v>
      </c>
      <c r="AC29" s="39" t="s">
        <v>18</v>
      </c>
      <c r="AD29" s="40">
        <f>IF(ISBLANK(AB28),"",AT17)</f>
        <v>0</v>
      </c>
      <c r="AE29" s="38">
        <f>IF(ISBLANK(AE28),"",AY17)</f>
        <v>2</v>
      </c>
      <c r="AF29" s="39" t="s">
        <v>18</v>
      </c>
      <c r="AG29" s="40">
        <f>IF(ISBLANK(AE28),"",AW17)</f>
        <v>0</v>
      </c>
      <c r="AH29" s="38">
        <f>IF(ISBLANK(AH28),"",AV21)</f>
        <v>4</v>
      </c>
      <c r="AI29" s="39" t="s">
        <v>18</v>
      </c>
      <c r="AJ29" s="40">
        <f>IF(ISBLANK(AH28),"",AT21)</f>
        <v>0</v>
      </c>
      <c r="AK29" s="38">
        <f>IF(ISBLANK(AK28),"",AY21)</f>
        <v>5</v>
      </c>
      <c r="AL29" s="39" t="s">
        <v>18</v>
      </c>
      <c r="AM29" s="40">
        <f>IF(ISBLANK(AK28),"",AW21)</f>
        <v>0</v>
      </c>
      <c r="AN29" s="38">
        <f>IF(ISBLANK(AN28),"",AV25)</f>
        <v>0</v>
      </c>
      <c r="AO29" s="39" t="s">
        <v>18</v>
      </c>
      <c r="AP29" s="40">
        <f>IF(ISBLANK(AN28),"",AT25)</f>
        <v>1</v>
      </c>
      <c r="AQ29" s="38">
        <f>IF(ISBLANK(AQ28),"",AY25)</f>
        <v>0</v>
      </c>
      <c r="AR29" s="39" t="s">
        <v>18</v>
      </c>
      <c r="AS29" s="40">
        <f>IF(ISBLANK(AQ28),"",AW25)</f>
        <v>0</v>
      </c>
      <c r="AT29" s="24"/>
      <c r="AU29" s="25"/>
      <c r="AV29" s="25"/>
      <c r="AW29" s="25"/>
      <c r="AX29" s="25"/>
      <c r="AY29" s="26"/>
      <c r="AZ29" s="94">
        <v>0</v>
      </c>
      <c r="BA29" s="95" t="s">
        <v>18</v>
      </c>
      <c r="BB29" s="96">
        <v>0</v>
      </c>
      <c r="BC29" s="27">
        <v>2</v>
      </c>
      <c r="BD29" s="28" t="s">
        <v>18</v>
      </c>
      <c r="BE29" s="29">
        <v>1</v>
      </c>
      <c r="BF29" s="390"/>
      <c r="BG29" s="391"/>
      <c r="BH29" s="369"/>
      <c r="BI29" s="370"/>
      <c r="BJ29" s="369"/>
      <c r="BK29" s="370"/>
      <c r="BL29" s="369"/>
      <c r="BM29" s="370"/>
      <c r="BN29" s="369"/>
      <c r="BO29" s="370"/>
      <c r="BP29" s="369"/>
      <c r="BQ29" s="370"/>
      <c r="BR29" s="369"/>
      <c r="BS29" s="370"/>
      <c r="BT29" s="396"/>
      <c r="BU29" s="397"/>
      <c r="BV29" s="382"/>
      <c r="BW29" s="383"/>
      <c r="BX29" s="384"/>
      <c r="BY29" s="378"/>
      <c r="CA29" s="51"/>
    </row>
    <row r="30" spans="1:79" ht="10.5" customHeight="1" x14ac:dyDescent="0.15">
      <c r="A30" s="411"/>
      <c r="B30" s="412"/>
      <c r="C30" s="416"/>
      <c r="D30" s="417"/>
      <c r="E30" s="417"/>
      <c r="F30" s="417"/>
      <c r="G30" s="417"/>
      <c r="H30" s="417"/>
      <c r="I30" s="418"/>
      <c r="J30" s="38">
        <f>IF(ISBLANK(J28),"",AV6)</f>
        <v>0</v>
      </c>
      <c r="K30" s="39" t="s">
        <v>19</v>
      </c>
      <c r="L30" s="40">
        <f>IF(ISBLANK(J28),"",AT6)</f>
        <v>0</v>
      </c>
      <c r="M30" s="38">
        <f>IF(ISBLANK(M28),"",AY6)</f>
        <v>0</v>
      </c>
      <c r="N30" s="39" t="s">
        <v>19</v>
      </c>
      <c r="O30" s="40">
        <f>IF(ISBLANK(M28),"",AW6)</f>
        <v>2</v>
      </c>
      <c r="P30" s="38">
        <f>IF(ISBLANK(P28),"",AV10)</f>
        <v>6</v>
      </c>
      <c r="Q30" s="39" t="s">
        <v>19</v>
      </c>
      <c r="R30" s="40">
        <f>IF(ISBLANK(P28),"",AT10)</f>
        <v>0</v>
      </c>
      <c r="S30" s="38">
        <f>IF(ISBLANK(S28),"",AY10)</f>
        <v>3</v>
      </c>
      <c r="T30" s="39" t="s">
        <v>19</v>
      </c>
      <c r="U30" s="40">
        <f>IF(ISBLANK(S28),"",AW10)</f>
        <v>0</v>
      </c>
      <c r="V30" s="38">
        <f>IF(ISBLANK(V28),"",AV14)</f>
        <v>0</v>
      </c>
      <c r="W30" s="39" t="s">
        <v>19</v>
      </c>
      <c r="X30" s="40">
        <f>IF(ISBLANK(V28),"",AT14)</f>
        <v>0</v>
      </c>
      <c r="Y30" s="38">
        <f>IF(ISBLANK(Y28),"",AY14)</f>
        <v>2</v>
      </c>
      <c r="Z30" s="39" t="s">
        <v>19</v>
      </c>
      <c r="AA30" s="40">
        <f>IF(ISBLANK(Y28),"",AW14)</f>
        <v>0</v>
      </c>
      <c r="AB30" s="38">
        <f>IF(ISBLANK(AB28),"",AV18)</f>
        <v>0</v>
      </c>
      <c r="AC30" s="39" t="s">
        <v>19</v>
      </c>
      <c r="AD30" s="40">
        <f>IF(ISBLANK(AB28),"",AT18)</f>
        <v>1</v>
      </c>
      <c r="AE30" s="38">
        <f>IF(ISBLANK(AE28),"",AY18)</f>
        <v>0</v>
      </c>
      <c r="AF30" s="39" t="s">
        <v>19</v>
      </c>
      <c r="AG30" s="40">
        <f>IF(ISBLANK(AE28),"",AW18)</f>
        <v>0</v>
      </c>
      <c r="AH30" s="38">
        <f>IF(ISBLANK(AH28),"",AV22)</f>
        <v>5</v>
      </c>
      <c r="AI30" s="39" t="s">
        <v>19</v>
      </c>
      <c r="AJ30" s="40">
        <f>IF(ISBLANK(AH28),"",AT22)</f>
        <v>0</v>
      </c>
      <c r="AK30" s="38">
        <f>IF(ISBLANK(AK28),"",AY22)</f>
        <v>5</v>
      </c>
      <c r="AL30" s="39" t="s">
        <v>19</v>
      </c>
      <c r="AM30" s="40">
        <f>IF(ISBLANK(AK28),"",AW22)</f>
        <v>0</v>
      </c>
      <c r="AN30" s="38">
        <f>IF(ISBLANK(AN28),"",AV26)</f>
        <v>1</v>
      </c>
      <c r="AO30" s="39" t="s">
        <v>19</v>
      </c>
      <c r="AP30" s="40">
        <f>IF(ISBLANK(AN28),"",AT26)</f>
        <v>0</v>
      </c>
      <c r="AQ30" s="38">
        <f>IF(ISBLANK(AQ28),"",AY26)</f>
        <v>0</v>
      </c>
      <c r="AR30" s="39" t="s">
        <v>19</v>
      </c>
      <c r="AS30" s="40">
        <f>IF(ISBLANK(AQ28),"",AW26)</f>
        <v>0</v>
      </c>
      <c r="AT30" s="24"/>
      <c r="AU30" s="25"/>
      <c r="AV30" s="25"/>
      <c r="AW30" s="25"/>
      <c r="AX30" s="25"/>
      <c r="AY30" s="26"/>
      <c r="AZ30" s="97">
        <v>0</v>
      </c>
      <c r="BA30" s="95" t="s">
        <v>19</v>
      </c>
      <c r="BB30" s="98">
        <v>1</v>
      </c>
      <c r="BC30" s="30">
        <v>0</v>
      </c>
      <c r="BD30" s="28" t="s">
        <v>19</v>
      </c>
      <c r="BE30" s="31">
        <v>1</v>
      </c>
      <c r="BF30" s="390"/>
      <c r="BG30" s="391"/>
      <c r="BH30" s="369"/>
      <c r="BI30" s="370"/>
      <c r="BJ30" s="369"/>
      <c r="BK30" s="370"/>
      <c r="BL30" s="369"/>
      <c r="BM30" s="370"/>
      <c r="BN30" s="369"/>
      <c r="BO30" s="370"/>
      <c r="BP30" s="369"/>
      <c r="BQ30" s="370"/>
      <c r="BR30" s="369"/>
      <c r="BS30" s="370"/>
      <c r="BT30" s="396"/>
      <c r="BU30" s="397"/>
      <c r="BV30" s="382"/>
      <c r="BW30" s="383"/>
      <c r="BX30" s="384"/>
      <c r="BY30" s="378"/>
      <c r="CA30" s="51"/>
    </row>
    <row r="31" spans="1:79" ht="10.5" customHeight="1" x14ac:dyDescent="0.15">
      <c r="A31" s="411"/>
      <c r="B31" s="412"/>
      <c r="C31" s="419"/>
      <c r="D31" s="420"/>
      <c r="E31" s="420"/>
      <c r="F31" s="420"/>
      <c r="G31" s="420"/>
      <c r="H31" s="420"/>
      <c r="I31" s="421"/>
      <c r="J31" s="35">
        <f>IF(ISBLANK(J28),"",SUM(J29:J30))</f>
        <v>1</v>
      </c>
      <c r="K31" s="36" t="s">
        <v>20</v>
      </c>
      <c r="L31" s="37">
        <f>IF(ISBLANK(J28),"",SUM(L29:L30))</f>
        <v>0</v>
      </c>
      <c r="M31" s="35">
        <f>IF(ISBLANK(M28),"",SUM(M29:M30))</f>
        <v>0</v>
      </c>
      <c r="N31" s="36" t="s">
        <v>20</v>
      </c>
      <c r="O31" s="37">
        <f>IF(ISBLANK(M28),"",SUM(O29:O30))</f>
        <v>4</v>
      </c>
      <c r="P31" s="35">
        <f>IF(ISBLANK(P28),"",SUM(P29:P30))</f>
        <v>13</v>
      </c>
      <c r="Q31" s="36" t="s">
        <v>20</v>
      </c>
      <c r="R31" s="37">
        <f>IF(ISBLANK(P28),"",SUM(R29:R30))</f>
        <v>0</v>
      </c>
      <c r="S31" s="35">
        <f>IF(ISBLANK(S28),"",SUM(S29:S30))</f>
        <v>6</v>
      </c>
      <c r="T31" s="36" t="s">
        <v>20</v>
      </c>
      <c r="U31" s="37">
        <f>IF(ISBLANK(S28),"",SUM(U29:U30))</f>
        <v>0</v>
      </c>
      <c r="V31" s="35">
        <f>IF(ISBLANK(V28),"",SUM(V29:V30))</f>
        <v>3</v>
      </c>
      <c r="W31" s="36" t="s">
        <v>20</v>
      </c>
      <c r="X31" s="37">
        <f>IF(ISBLANK(V28),"",SUM(X29:X30))</f>
        <v>1</v>
      </c>
      <c r="Y31" s="35">
        <f>IF(ISBLANK(Y28),"",SUM(Y29:Y30))</f>
        <v>6</v>
      </c>
      <c r="Z31" s="36" t="s">
        <v>20</v>
      </c>
      <c r="AA31" s="37">
        <f>IF(ISBLANK(Y28),"",SUM(AA29:AA30))</f>
        <v>0</v>
      </c>
      <c r="AB31" s="35">
        <f>IF(ISBLANK(AB28),"",SUM(AB29:AB30))</f>
        <v>3</v>
      </c>
      <c r="AC31" s="36" t="s">
        <v>20</v>
      </c>
      <c r="AD31" s="37">
        <f>IF(ISBLANK(AB28),"",SUM(AD29:AD30))</f>
        <v>1</v>
      </c>
      <c r="AE31" s="35">
        <f>IF(ISBLANK(AE28),"",SUM(AE29:AE30))</f>
        <v>2</v>
      </c>
      <c r="AF31" s="36" t="s">
        <v>20</v>
      </c>
      <c r="AG31" s="37">
        <f>IF(ISBLANK(AE28),"",SUM(AG29:AG30))</f>
        <v>0</v>
      </c>
      <c r="AH31" s="35">
        <f>IF(ISBLANK(AH28),"",SUM(AH29:AH30))</f>
        <v>9</v>
      </c>
      <c r="AI31" s="36" t="s">
        <v>20</v>
      </c>
      <c r="AJ31" s="37">
        <f>IF(ISBLANK(AH28),"",SUM(AJ29:AJ30))</f>
        <v>0</v>
      </c>
      <c r="AK31" s="35">
        <f>IF(ISBLANK(AK28),"",SUM(AK29:AK30))</f>
        <v>10</v>
      </c>
      <c r="AL31" s="36" t="s">
        <v>20</v>
      </c>
      <c r="AM31" s="37">
        <f>IF(ISBLANK(AK28),"",SUM(AM29:AM30))</f>
        <v>0</v>
      </c>
      <c r="AN31" s="35">
        <f>IF(ISBLANK(AN28),"",SUM(AN29:AN30))</f>
        <v>1</v>
      </c>
      <c r="AO31" s="36" t="s">
        <v>20</v>
      </c>
      <c r="AP31" s="37">
        <f>IF(ISBLANK(AN28),"",SUM(AP29:AP30))</f>
        <v>1</v>
      </c>
      <c r="AQ31" s="35">
        <f>IF(ISBLANK(AQ28),"",SUM(AQ29:AQ30))</f>
        <v>0</v>
      </c>
      <c r="AR31" s="36" t="s">
        <v>20</v>
      </c>
      <c r="AS31" s="37">
        <f>IF(ISBLANK(AQ28),"",SUM(AS29:AS30))</f>
        <v>0</v>
      </c>
      <c r="AT31" s="32"/>
      <c r="AU31" s="33"/>
      <c r="AV31" s="33"/>
      <c r="AW31" s="33"/>
      <c r="AX31" s="33"/>
      <c r="AY31" s="34"/>
      <c r="AZ31" s="35">
        <f>IF(ISBLANK(AZ28),"",SUM(AZ29:AZ30))</f>
        <v>0</v>
      </c>
      <c r="BA31" s="36" t="s">
        <v>20</v>
      </c>
      <c r="BB31" s="37">
        <f>IF(ISBLANK(AZ28),"",SUM(BB29:BB30))</f>
        <v>1</v>
      </c>
      <c r="BC31" s="35">
        <f>IF(ISBLANK(BC28),"",SUM(BC29:BC30))</f>
        <v>2</v>
      </c>
      <c r="BD31" s="36" t="s">
        <v>20</v>
      </c>
      <c r="BE31" s="37">
        <f>IF(ISBLANK(BC28),"",SUM(BE29:BE30))</f>
        <v>2</v>
      </c>
      <c r="BF31" s="392"/>
      <c r="BG31" s="393"/>
      <c r="BH31" s="371"/>
      <c r="BI31" s="372"/>
      <c r="BJ31" s="371"/>
      <c r="BK31" s="372"/>
      <c r="BL31" s="371"/>
      <c r="BM31" s="372"/>
      <c r="BN31" s="371"/>
      <c r="BO31" s="372"/>
      <c r="BP31" s="371"/>
      <c r="BQ31" s="372"/>
      <c r="BR31" s="371"/>
      <c r="BS31" s="372"/>
      <c r="BT31" s="398"/>
      <c r="BU31" s="399"/>
      <c r="BV31" s="385"/>
      <c r="BW31" s="386"/>
      <c r="BX31" s="387"/>
      <c r="BY31" s="378"/>
      <c r="CA31" s="51"/>
    </row>
    <row r="32" spans="1:79" ht="18" customHeight="1" x14ac:dyDescent="0.15">
      <c r="A32" s="411">
        <f>BV32</f>
        <v>4</v>
      </c>
      <c r="B32" s="422">
        <v>8</v>
      </c>
      <c r="C32" s="413" t="s">
        <v>43</v>
      </c>
      <c r="D32" s="414"/>
      <c r="E32" s="414"/>
      <c r="F32" s="414"/>
      <c r="G32" s="414"/>
      <c r="H32" s="414"/>
      <c r="I32" s="415"/>
      <c r="J32" s="400" t="s">
        <v>97</v>
      </c>
      <c r="K32" s="401"/>
      <c r="L32" s="405"/>
      <c r="M32" s="400" t="s">
        <v>403</v>
      </c>
      <c r="N32" s="401"/>
      <c r="O32" s="405"/>
      <c r="P32" s="400" t="s">
        <v>311</v>
      </c>
      <c r="Q32" s="401"/>
      <c r="R32" s="405"/>
      <c r="S32" s="402" t="s">
        <v>137</v>
      </c>
      <c r="T32" s="403"/>
      <c r="U32" s="404"/>
      <c r="V32" s="402" t="s">
        <v>137</v>
      </c>
      <c r="W32" s="403"/>
      <c r="X32" s="404"/>
      <c r="Y32" s="400" t="s">
        <v>137</v>
      </c>
      <c r="Z32" s="401"/>
      <c r="AA32" s="405"/>
      <c r="AB32" s="400" t="s">
        <v>277</v>
      </c>
      <c r="AC32" s="401"/>
      <c r="AD32" s="405"/>
      <c r="AE32" s="400" t="s">
        <v>363</v>
      </c>
      <c r="AF32" s="401"/>
      <c r="AG32" s="405"/>
      <c r="AH32" s="400" t="s">
        <v>137</v>
      </c>
      <c r="AI32" s="401"/>
      <c r="AJ32" s="401"/>
      <c r="AK32" s="400" t="s">
        <v>383</v>
      </c>
      <c r="AL32" s="401"/>
      <c r="AM32" s="401"/>
      <c r="AN32" s="400" t="s">
        <v>97</v>
      </c>
      <c r="AO32" s="401"/>
      <c r="AP32" s="401"/>
      <c r="AQ32" s="402" t="s">
        <v>136</v>
      </c>
      <c r="AR32" s="403"/>
      <c r="AS32" s="404"/>
      <c r="AT32" s="400" t="s">
        <v>213</v>
      </c>
      <c r="AU32" s="401"/>
      <c r="AV32" s="401"/>
      <c r="AW32" s="400" t="s">
        <v>303</v>
      </c>
      <c r="AX32" s="401"/>
      <c r="AY32" s="401"/>
      <c r="AZ32" s="21"/>
      <c r="BA32" s="22"/>
      <c r="BB32" s="22"/>
      <c r="BC32" s="22"/>
      <c r="BD32" s="22"/>
      <c r="BE32" s="23"/>
      <c r="BF32" s="388">
        <f>SUM(BH32:BM35)</f>
        <v>14</v>
      </c>
      <c r="BG32" s="389"/>
      <c r="BH32" s="367">
        <f>COUNTIF(J32:BE32,"○")</f>
        <v>8</v>
      </c>
      <c r="BI32" s="368"/>
      <c r="BJ32" s="367">
        <f>COUNTIF(J32:BE32,"△")</f>
        <v>3</v>
      </c>
      <c r="BK32" s="368"/>
      <c r="BL32" s="367">
        <f>COUNTIF(J32:BE32,"●")</f>
        <v>3</v>
      </c>
      <c r="BM32" s="368"/>
      <c r="BN32" s="367">
        <f>BH32*3+BJ32*1</f>
        <v>27</v>
      </c>
      <c r="BO32" s="368"/>
      <c r="BP32" s="367">
        <f>SUM(J35,P35,V35,AB35,M35,S35,Y35,AE35,AH35,AK35,AZ35,BC35,AN35,AQ35,AT35,AW35)</f>
        <v>37</v>
      </c>
      <c r="BQ32" s="368"/>
      <c r="BR32" s="367">
        <f>SUM(L35,R35,X35,AD35,O35,U35,AA35,AG35,AJ35,AM35,BB35,BE35,AP35,AS35,AV35,AY35)</f>
        <v>14</v>
      </c>
      <c r="BS32" s="368"/>
      <c r="BT32" s="394">
        <f>BP32-BR32</f>
        <v>23</v>
      </c>
      <c r="BU32" s="395"/>
      <c r="BV32" s="379">
        <f>IF(ISBLANK(B32),"",RANK(BY32,$BY$4:$BY$35) )</f>
        <v>4</v>
      </c>
      <c r="BW32" s="380"/>
      <c r="BX32" s="381"/>
      <c r="BY32" s="378">
        <f>BN32*10000+BT32*100+BP32</f>
        <v>272337</v>
      </c>
      <c r="CA32" s="51"/>
    </row>
    <row r="33" spans="1:79" ht="10.5" customHeight="1" x14ac:dyDescent="0.15">
      <c r="A33" s="411"/>
      <c r="B33" s="422"/>
      <c r="C33" s="416"/>
      <c r="D33" s="417"/>
      <c r="E33" s="417"/>
      <c r="F33" s="417"/>
      <c r="G33" s="417"/>
      <c r="H33" s="417"/>
      <c r="I33" s="418"/>
      <c r="J33" s="38">
        <f>IF(ISBLANK(J32),"",BB5)</f>
        <v>0</v>
      </c>
      <c r="K33" s="39" t="s">
        <v>18</v>
      </c>
      <c r="L33" s="40">
        <f>IF(ISBLANK(J32),"",AZ5)</f>
        <v>0</v>
      </c>
      <c r="M33" s="38">
        <f>IF(ISBLANK(M32),"",BE5)</f>
        <v>0</v>
      </c>
      <c r="N33" s="39" t="s">
        <v>18</v>
      </c>
      <c r="O33" s="40">
        <f>IF(ISBLANK(M32),"",BC5)</f>
        <v>2</v>
      </c>
      <c r="P33" s="38">
        <f>IF(ISBLANK(P32),"",BB9)</f>
        <v>0</v>
      </c>
      <c r="Q33" s="39" t="s">
        <v>18</v>
      </c>
      <c r="R33" s="40">
        <f>IF(ISBLANK(P32),"",AZ9)</f>
        <v>0</v>
      </c>
      <c r="S33" s="38">
        <f>IF(ISBLANK(S32),"",BE9)</f>
        <v>6</v>
      </c>
      <c r="T33" s="39" t="s">
        <v>18</v>
      </c>
      <c r="U33" s="40">
        <f>IF(ISBLANK(S32),"",BC9)</f>
        <v>0</v>
      </c>
      <c r="V33" s="38">
        <f>IF(ISBLANK(V32),"",BB13)</f>
        <v>0</v>
      </c>
      <c r="W33" s="39" t="s">
        <v>18</v>
      </c>
      <c r="X33" s="40">
        <f>IF(ISBLANK(V32),"",AZ13)</f>
        <v>0</v>
      </c>
      <c r="Y33" s="38">
        <f>IF(ISBLANK(Y32),"",BE13)</f>
        <v>3</v>
      </c>
      <c r="Z33" s="39" t="s">
        <v>18</v>
      </c>
      <c r="AA33" s="40">
        <f>IF(ISBLANK(Y32),"",BC13)</f>
        <v>0</v>
      </c>
      <c r="AB33" s="38">
        <f>IF(ISBLANK(AB32),"",BB17)</f>
        <v>1</v>
      </c>
      <c r="AC33" s="39" t="s">
        <v>18</v>
      </c>
      <c r="AD33" s="40">
        <f>IF(ISBLANK(AB32),"",AZ17)</f>
        <v>0</v>
      </c>
      <c r="AE33" s="38">
        <f>IF(ISBLANK(AE32),"",BE17)</f>
        <v>3</v>
      </c>
      <c r="AF33" s="39" t="s">
        <v>18</v>
      </c>
      <c r="AG33" s="40">
        <f>IF(ISBLANK(AE32),"",BC17)</f>
        <v>0</v>
      </c>
      <c r="AH33" s="38">
        <f>IF(ISBLANK(AH32),"",BB21)</f>
        <v>3</v>
      </c>
      <c r="AI33" s="39" t="s">
        <v>18</v>
      </c>
      <c r="AJ33" s="40">
        <f>IF(ISBLANK(AH32),"",AZ21)</f>
        <v>0</v>
      </c>
      <c r="AK33" s="38">
        <f>IF(ISBLANK(AK32),"",BE21)</f>
        <v>1</v>
      </c>
      <c r="AL33" s="39" t="s">
        <v>18</v>
      </c>
      <c r="AM33" s="40">
        <f>IF(ISBLANK(AK32),"",BC21)</f>
        <v>0</v>
      </c>
      <c r="AN33" s="38">
        <f>IF(ISBLANK(AN32),"",BB25)</f>
        <v>0</v>
      </c>
      <c r="AO33" s="39" t="s">
        <v>18</v>
      </c>
      <c r="AP33" s="40">
        <f>IF(ISBLANK(AN32),"",AZ25)</f>
        <v>0</v>
      </c>
      <c r="AQ33" s="38">
        <f>IF(ISBLANK(AQ32),"",BE25)</f>
        <v>1</v>
      </c>
      <c r="AR33" s="39" t="s">
        <v>18</v>
      </c>
      <c r="AS33" s="40">
        <f>IF(ISBLANK(AQ32),"",BC25)</f>
        <v>1</v>
      </c>
      <c r="AT33" s="38">
        <f>IF(ISBLANK(AT32),"",BB29)</f>
        <v>0</v>
      </c>
      <c r="AU33" s="39" t="s">
        <v>18</v>
      </c>
      <c r="AV33" s="40">
        <f>IF(ISBLANK(AT32),"",AZ29)</f>
        <v>0</v>
      </c>
      <c r="AW33" s="38">
        <f>IF(ISBLANK(AW32),"",BE29)</f>
        <v>1</v>
      </c>
      <c r="AX33" s="39" t="s">
        <v>18</v>
      </c>
      <c r="AY33" s="40">
        <f>IF(ISBLANK(AW32),"",BC29)</f>
        <v>2</v>
      </c>
      <c r="AZ33" s="24"/>
      <c r="BA33" s="25"/>
      <c r="BB33" s="25"/>
      <c r="BC33" s="25"/>
      <c r="BD33" s="25"/>
      <c r="BE33" s="26"/>
      <c r="BF33" s="390"/>
      <c r="BG33" s="391"/>
      <c r="BH33" s="369"/>
      <c r="BI33" s="370"/>
      <c r="BJ33" s="369"/>
      <c r="BK33" s="370"/>
      <c r="BL33" s="369"/>
      <c r="BM33" s="370"/>
      <c r="BN33" s="369"/>
      <c r="BO33" s="370"/>
      <c r="BP33" s="369"/>
      <c r="BQ33" s="370"/>
      <c r="BR33" s="369"/>
      <c r="BS33" s="370"/>
      <c r="BT33" s="396"/>
      <c r="BU33" s="397"/>
      <c r="BV33" s="382"/>
      <c r="BW33" s="383"/>
      <c r="BX33" s="384"/>
      <c r="BY33" s="378"/>
      <c r="CA33" s="51"/>
    </row>
    <row r="34" spans="1:79" ht="10.5" customHeight="1" x14ac:dyDescent="0.15">
      <c r="A34" s="411"/>
      <c r="B34" s="422"/>
      <c r="C34" s="416"/>
      <c r="D34" s="417"/>
      <c r="E34" s="417"/>
      <c r="F34" s="417"/>
      <c r="G34" s="417"/>
      <c r="H34" s="417"/>
      <c r="I34" s="418"/>
      <c r="J34" s="38">
        <f>IF(ISBLANK(J32),"",BB6)</f>
        <v>0</v>
      </c>
      <c r="K34" s="39" t="s">
        <v>19</v>
      </c>
      <c r="L34" s="40">
        <f>IF(ISBLANK(J32),"",AZ6)</f>
        <v>1</v>
      </c>
      <c r="M34" s="38">
        <f>IF(ISBLANK(M32),"",BE6)</f>
        <v>0</v>
      </c>
      <c r="N34" s="39" t="s">
        <v>19</v>
      </c>
      <c r="O34" s="40">
        <f>IF(ISBLANK(M32),"",BC6)</f>
        <v>4</v>
      </c>
      <c r="P34" s="38">
        <f>IF(ISBLANK(P32),"",BB10)</f>
        <v>0</v>
      </c>
      <c r="Q34" s="39" t="s">
        <v>19</v>
      </c>
      <c r="R34" s="40">
        <f>IF(ISBLANK(P32),"",AZ10)</f>
        <v>0</v>
      </c>
      <c r="S34" s="38">
        <f>IF(ISBLANK(S32),"",BE10)</f>
        <v>5</v>
      </c>
      <c r="T34" s="39" t="s">
        <v>19</v>
      </c>
      <c r="U34" s="40">
        <f>IF(ISBLANK(S32),"",BC10)</f>
        <v>0</v>
      </c>
      <c r="V34" s="38">
        <f>IF(ISBLANK(V32),"",BB14)</f>
        <v>1</v>
      </c>
      <c r="W34" s="39" t="s">
        <v>19</v>
      </c>
      <c r="X34" s="40">
        <f>IF(ISBLANK(V32),"",AZ14)</f>
        <v>0</v>
      </c>
      <c r="Y34" s="38">
        <f>IF(ISBLANK(Y32),"",BE14)</f>
        <v>2</v>
      </c>
      <c r="Z34" s="39" t="s">
        <v>19</v>
      </c>
      <c r="AA34" s="40">
        <f>IF(ISBLANK(Y32),"",BC14)</f>
        <v>0</v>
      </c>
      <c r="AB34" s="38">
        <f>IF(ISBLANK(AB32),"",BB18)</f>
        <v>1</v>
      </c>
      <c r="AC34" s="39" t="s">
        <v>19</v>
      </c>
      <c r="AD34" s="40">
        <f>IF(ISBLANK(AB32),"",AZ18)</f>
        <v>0</v>
      </c>
      <c r="AE34" s="38">
        <f>IF(ISBLANK(AE32),"",BE18)</f>
        <v>2</v>
      </c>
      <c r="AF34" s="39" t="s">
        <v>19</v>
      </c>
      <c r="AG34" s="40">
        <f>IF(ISBLANK(AE32),"",BC18)</f>
        <v>1</v>
      </c>
      <c r="AH34" s="38">
        <f>IF(ISBLANK(AH32),"",BB22)</f>
        <v>4</v>
      </c>
      <c r="AI34" s="39" t="s">
        <v>19</v>
      </c>
      <c r="AJ34" s="40">
        <f>IF(ISBLANK(AH32),"",AZ22)</f>
        <v>1</v>
      </c>
      <c r="AK34" s="38">
        <f>IF(ISBLANK(AK32),"",BE22)</f>
        <v>1</v>
      </c>
      <c r="AL34" s="39" t="s">
        <v>19</v>
      </c>
      <c r="AM34" s="40">
        <f>IF(ISBLANK(AK32),"",BC22)</f>
        <v>0</v>
      </c>
      <c r="AN34" s="38">
        <f>IF(ISBLANK(AN32),"",BB26)</f>
        <v>0</v>
      </c>
      <c r="AO34" s="39" t="s">
        <v>19</v>
      </c>
      <c r="AP34" s="40">
        <f>IF(ISBLANK(AN32),"",AZ26)</f>
        <v>2</v>
      </c>
      <c r="AQ34" s="38">
        <f>IF(ISBLANK(AQ32),"",BE26)</f>
        <v>0</v>
      </c>
      <c r="AR34" s="39" t="s">
        <v>19</v>
      </c>
      <c r="AS34" s="40">
        <f>IF(ISBLANK(AQ32),"",BC26)</f>
        <v>0</v>
      </c>
      <c r="AT34" s="38">
        <f>IF(ISBLANK(AT32),"",BB30)</f>
        <v>1</v>
      </c>
      <c r="AU34" s="39" t="s">
        <v>19</v>
      </c>
      <c r="AV34" s="40">
        <f>IF(ISBLANK(AT32),"",AZ30)</f>
        <v>0</v>
      </c>
      <c r="AW34" s="38">
        <f>IF(ISBLANK(AW32),"",BE30)</f>
        <v>1</v>
      </c>
      <c r="AX34" s="39" t="s">
        <v>19</v>
      </c>
      <c r="AY34" s="40">
        <f>IF(ISBLANK(AW32),"",BC30)</f>
        <v>0</v>
      </c>
      <c r="AZ34" s="24"/>
      <c r="BA34" s="25"/>
      <c r="BB34" s="25"/>
      <c r="BC34" s="25"/>
      <c r="BD34" s="25"/>
      <c r="BE34" s="26"/>
      <c r="BF34" s="390"/>
      <c r="BG34" s="391"/>
      <c r="BH34" s="369"/>
      <c r="BI34" s="370"/>
      <c r="BJ34" s="369"/>
      <c r="BK34" s="370"/>
      <c r="BL34" s="369"/>
      <c r="BM34" s="370"/>
      <c r="BN34" s="369"/>
      <c r="BO34" s="370"/>
      <c r="BP34" s="369"/>
      <c r="BQ34" s="370"/>
      <c r="BR34" s="369"/>
      <c r="BS34" s="370"/>
      <c r="BT34" s="396"/>
      <c r="BU34" s="397"/>
      <c r="BV34" s="382"/>
      <c r="BW34" s="383"/>
      <c r="BX34" s="384"/>
      <c r="BY34" s="378"/>
      <c r="CA34" s="51"/>
    </row>
    <row r="35" spans="1:79" ht="10.5" customHeight="1" x14ac:dyDescent="0.15">
      <c r="A35" s="411"/>
      <c r="B35" s="422"/>
      <c r="C35" s="419"/>
      <c r="D35" s="420"/>
      <c r="E35" s="420"/>
      <c r="F35" s="420"/>
      <c r="G35" s="420"/>
      <c r="H35" s="420"/>
      <c r="I35" s="421"/>
      <c r="J35" s="35">
        <f>IF(ISBLANK(J32),"",SUM(J33:J34))</f>
        <v>0</v>
      </c>
      <c r="K35" s="36" t="s">
        <v>20</v>
      </c>
      <c r="L35" s="37">
        <f>IF(ISBLANK(J32),"",SUM(L33:L34))</f>
        <v>1</v>
      </c>
      <c r="M35" s="35">
        <f>IF(ISBLANK(M32),"",SUM(M33:M34))</f>
        <v>0</v>
      </c>
      <c r="N35" s="36" t="s">
        <v>20</v>
      </c>
      <c r="O35" s="37">
        <f>IF(ISBLANK(M32),"",SUM(O33:O34))</f>
        <v>6</v>
      </c>
      <c r="P35" s="35">
        <f>IF(ISBLANK(P32),"",SUM(P33:P34))</f>
        <v>0</v>
      </c>
      <c r="Q35" s="36" t="s">
        <v>20</v>
      </c>
      <c r="R35" s="37">
        <f>IF(ISBLANK(P32),"",SUM(R33:R34))</f>
        <v>0</v>
      </c>
      <c r="S35" s="35">
        <f>IF(ISBLANK(S32),"",SUM(S33:S34))</f>
        <v>11</v>
      </c>
      <c r="T35" s="36" t="s">
        <v>20</v>
      </c>
      <c r="U35" s="37">
        <f>IF(ISBLANK(S32),"",SUM(U33:U34))</f>
        <v>0</v>
      </c>
      <c r="V35" s="35">
        <f>IF(ISBLANK(V32),"",SUM(V33:V34))</f>
        <v>1</v>
      </c>
      <c r="W35" s="36" t="s">
        <v>20</v>
      </c>
      <c r="X35" s="37">
        <f>IF(ISBLANK(V32),"",SUM(X33:X34))</f>
        <v>0</v>
      </c>
      <c r="Y35" s="35">
        <f>IF(ISBLANK(Y32),"",SUM(Y33:Y34))</f>
        <v>5</v>
      </c>
      <c r="Z35" s="36" t="s">
        <v>20</v>
      </c>
      <c r="AA35" s="37">
        <f>IF(ISBLANK(Y32),"",SUM(AA33:AA34))</f>
        <v>0</v>
      </c>
      <c r="AB35" s="35">
        <f>IF(ISBLANK(AB32),"",SUM(AB33:AB34))</f>
        <v>2</v>
      </c>
      <c r="AC35" s="36" t="s">
        <v>20</v>
      </c>
      <c r="AD35" s="37">
        <f>IF(ISBLANK(AB32),"",SUM(AD33:AD34))</f>
        <v>0</v>
      </c>
      <c r="AE35" s="35">
        <f>IF(ISBLANK(AE32),"",SUM(AE33:AE34))</f>
        <v>5</v>
      </c>
      <c r="AF35" s="36" t="s">
        <v>20</v>
      </c>
      <c r="AG35" s="37">
        <f>IF(ISBLANK(AE32),"",SUM(AG33:AG34))</f>
        <v>1</v>
      </c>
      <c r="AH35" s="35">
        <f>IF(ISBLANK(AH32),"",SUM(AH33:AH34))</f>
        <v>7</v>
      </c>
      <c r="AI35" s="36" t="s">
        <v>20</v>
      </c>
      <c r="AJ35" s="37">
        <f>IF(ISBLANK(AH32),"",SUM(AJ33:AJ34))</f>
        <v>1</v>
      </c>
      <c r="AK35" s="35">
        <f>IF(ISBLANK(AK32),"",SUM(AK33:AK34))</f>
        <v>2</v>
      </c>
      <c r="AL35" s="36" t="s">
        <v>20</v>
      </c>
      <c r="AM35" s="37">
        <f>IF(ISBLANK(AK32),"",SUM(AM33:AM34))</f>
        <v>0</v>
      </c>
      <c r="AN35" s="35">
        <f>IF(ISBLANK(AN32),"",SUM(AN33:AN34))</f>
        <v>0</v>
      </c>
      <c r="AO35" s="36" t="s">
        <v>20</v>
      </c>
      <c r="AP35" s="37">
        <f>IF(ISBLANK(AN32),"",SUM(AP33:AP34))</f>
        <v>2</v>
      </c>
      <c r="AQ35" s="35">
        <f>IF(ISBLANK(AQ32),"",SUM(AQ33:AQ34))</f>
        <v>1</v>
      </c>
      <c r="AR35" s="36" t="s">
        <v>20</v>
      </c>
      <c r="AS35" s="37">
        <f>IF(ISBLANK(AQ32),"",SUM(AS33:AS34))</f>
        <v>1</v>
      </c>
      <c r="AT35" s="35">
        <f>IF(ISBLANK(AT32),"",SUM(AT33:AT34))</f>
        <v>1</v>
      </c>
      <c r="AU35" s="36" t="s">
        <v>20</v>
      </c>
      <c r="AV35" s="37">
        <f>IF(ISBLANK(AT32),"",SUM(AV33:AV34))</f>
        <v>0</v>
      </c>
      <c r="AW35" s="35">
        <f>IF(ISBLANK(AW32),"",SUM(AW33:AW34))</f>
        <v>2</v>
      </c>
      <c r="AX35" s="36" t="s">
        <v>20</v>
      </c>
      <c r="AY35" s="37">
        <f>IF(ISBLANK(AW32),"",SUM(AY33:AY34))</f>
        <v>2</v>
      </c>
      <c r="AZ35" s="32"/>
      <c r="BA35" s="33"/>
      <c r="BB35" s="33"/>
      <c r="BC35" s="33"/>
      <c r="BD35" s="33"/>
      <c r="BE35" s="34"/>
      <c r="BF35" s="392"/>
      <c r="BG35" s="393"/>
      <c r="BH35" s="371"/>
      <c r="BI35" s="372"/>
      <c r="BJ35" s="371"/>
      <c r="BK35" s="372"/>
      <c r="BL35" s="371"/>
      <c r="BM35" s="372"/>
      <c r="BN35" s="371"/>
      <c r="BO35" s="372"/>
      <c r="BP35" s="371"/>
      <c r="BQ35" s="372"/>
      <c r="BR35" s="371"/>
      <c r="BS35" s="372"/>
      <c r="BT35" s="398"/>
      <c r="BU35" s="399"/>
      <c r="BV35" s="385"/>
      <c r="BW35" s="386"/>
      <c r="BX35" s="387"/>
      <c r="BY35" s="378"/>
      <c r="CA35" s="51"/>
    </row>
    <row r="36" spans="1:79" ht="10.5" customHeight="1" x14ac:dyDescent="0.15">
      <c r="B36" s="43"/>
      <c r="C36" s="41"/>
      <c r="D36" s="41"/>
      <c r="E36" s="41"/>
      <c r="F36" s="41"/>
      <c r="G36" s="41"/>
      <c r="H36" s="41"/>
      <c r="I36" s="41"/>
      <c r="CA36" s="49"/>
    </row>
    <row r="37" spans="1:79" ht="10.5" customHeight="1" x14ac:dyDescent="0.15">
      <c r="A37" s="44"/>
      <c r="CA37" s="44"/>
    </row>
    <row r="38" spans="1:79" s="49" customFormat="1" ht="19.5" customHeight="1" x14ac:dyDescent="0.15">
      <c r="C38" s="13" t="s">
        <v>34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42"/>
      <c r="AQ38" s="42"/>
      <c r="AR38" s="42"/>
      <c r="AS38" s="14"/>
      <c r="AT38" s="13"/>
      <c r="AU38" s="13"/>
      <c r="AV38" s="42"/>
      <c r="AW38" s="42"/>
      <c r="AX38" s="42"/>
      <c r="AY38" s="14"/>
      <c r="AZ38" s="406" t="s">
        <v>24</v>
      </c>
      <c r="BA38" s="406"/>
      <c r="BB38" s="406"/>
      <c r="BC38" s="406"/>
      <c r="BD38" s="407" t="str">
        <f>BJ2</f>
        <v>10月9日(土)</v>
      </c>
      <c r="BE38" s="407"/>
      <c r="BF38" s="407"/>
      <c r="BG38" s="407"/>
      <c r="BH38" s="407"/>
      <c r="BI38" s="407"/>
      <c r="BJ38" s="408" t="str">
        <f>BP2</f>
        <v>第22節終了時点</v>
      </c>
      <c r="BK38" s="408"/>
      <c r="BL38" s="408"/>
      <c r="BM38" s="408"/>
      <c r="BN38" s="408"/>
      <c r="BO38" s="408"/>
      <c r="BP38" s="408"/>
      <c r="BQ38" s="408"/>
      <c r="BR38" s="408"/>
    </row>
    <row r="39" spans="1:79" s="49" customFormat="1" ht="31.5" customHeight="1" x14ac:dyDescent="0.15">
      <c r="C39" s="438"/>
      <c r="D39" s="439"/>
      <c r="E39" s="439"/>
      <c r="F39" s="439"/>
      <c r="G39" s="439"/>
      <c r="H39" s="439"/>
      <c r="I39" s="440"/>
      <c r="J39" s="441" t="str">
        <f>C40</f>
        <v>本通中</v>
      </c>
      <c r="K39" s="441"/>
      <c r="L39" s="441"/>
      <c r="M39" s="441"/>
      <c r="N39" s="441"/>
      <c r="O39" s="441"/>
      <c r="P39" s="441" t="str">
        <f>C44</f>
        <v>アスルクラロ1st</v>
      </c>
      <c r="Q39" s="441"/>
      <c r="R39" s="441"/>
      <c r="S39" s="441"/>
      <c r="T39" s="441"/>
      <c r="U39" s="441"/>
      <c r="V39" s="441" t="str">
        <f>C48</f>
        <v>S・イーグル3rd</v>
      </c>
      <c r="W39" s="441"/>
      <c r="X39" s="441"/>
      <c r="Y39" s="441"/>
      <c r="Z39" s="441"/>
      <c r="AA39" s="441"/>
      <c r="AB39" s="441" t="str">
        <f>C52</f>
        <v>巴中</v>
      </c>
      <c r="AC39" s="441"/>
      <c r="AD39" s="441"/>
      <c r="AE39" s="441"/>
      <c r="AF39" s="441"/>
      <c r="AG39" s="441"/>
      <c r="AH39" s="441" t="str">
        <f>C56</f>
        <v>知内・松前</v>
      </c>
      <c r="AI39" s="441"/>
      <c r="AJ39" s="441"/>
      <c r="AK39" s="441"/>
      <c r="AL39" s="441"/>
      <c r="AM39" s="441"/>
      <c r="AN39" s="441" t="str">
        <f>C60</f>
        <v>ラ・サール</v>
      </c>
      <c r="AO39" s="441"/>
      <c r="AP39" s="441"/>
      <c r="AQ39" s="441"/>
      <c r="AR39" s="441"/>
      <c r="AS39" s="441"/>
      <c r="AT39" s="441" t="str">
        <f>C64</f>
        <v>八雲・大野・鹿部</v>
      </c>
      <c r="AU39" s="441"/>
      <c r="AV39" s="441"/>
      <c r="AW39" s="441"/>
      <c r="AX39" s="441"/>
      <c r="AY39" s="441"/>
      <c r="AZ39" s="442" t="s">
        <v>32</v>
      </c>
      <c r="BA39" s="443"/>
      <c r="BB39" s="409" t="s">
        <v>10</v>
      </c>
      <c r="BC39" s="410"/>
      <c r="BD39" s="409" t="s">
        <v>11</v>
      </c>
      <c r="BE39" s="410"/>
      <c r="BF39" s="409" t="s">
        <v>12</v>
      </c>
      <c r="BG39" s="410"/>
      <c r="BH39" s="409" t="s">
        <v>13</v>
      </c>
      <c r="BI39" s="410"/>
      <c r="BJ39" s="409" t="s">
        <v>14</v>
      </c>
      <c r="BK39" s="410"/>
      <c r="BL39" s="409" t="s">
        <v>15</v>
      </c>
      <c r="BM39" s="410"/>
      <c r="BN39" s="373" t="s">
        <v>16</v>
      </c>
      <c r="BO39" s="374"/>
      <c r="BP39" s="375" t="s">
        <v>17</v>
      </c>
      <c r="BQ39" s="376"/>
      <c r="BR39" s="377"/>
    </row>
    <row r="40" spans="1:79" s="49" customFormat="1" ht="18" customHeight="1" x14ac:dyDescent="0.15">
      <c r="A40" s="411">
        <f>BP40</f>
        <v>5</v>
      </c>
      <c r="B40" s="412">
        <v>1</v>
      </c>
      <c r="C40" s="444" t="s">
        <v>42</v>
      </c>
      <c r="D40" s="445"/>
      <c r="E40" s="445"/>
      <c r="F40" s="445"/>
      <c r="G40" s="445"/>
      <c r="H40" s="445"/>
      <c r="I40" s="446"/>
      <c r="J40" s="46"/>
      <c r="K40" s="47"/>
      <c r="L40" s="47"/>
      <c r="M40" s="47"/>
      <c r="N40" s="47"/>
      <c r="O40" s="48"/>
      <c r="P40" s="402" t="s">
        <v>276</v>
      </c>
      <c r="Q40" s="423"/>
      <c r="R40" s="424"/>
      <c r="S40" s="400" t="s">
        <v>97</v>
      </c>
      <c r="T40" s="401"/>
      <c r="U40" s="405"/>
      <c r="V40" s="400" t="s">
        <v>97</v>
      </c>
      <c r="W40" s="401"/>
      <c r="X40" s="405"/>
      <c r="Y40" s="400" t="s">
        <v>352</v>
      </c>
      <c r="Z40" s="401"/>
      <c r="AA40" s="405"/>
      <c r="AB40" s="400" t="s">
        <v>137</v>
      </c>
      <c r="AC40" s="401"/>
      <c r="AD40" s="405"/>
      <c r="AE40" s="400" t="s">
        <v>97</v>
      </c>
      <c r="AF40" s="401"/>
      <c r="AG40" s="405"/>
      <c r="AH40" s="402" t="s">
        <v>137</v>
      </c>
      <c r="AI40" s="403"/>
      <c r="AJ40" s="404"/>
      <c r="AK40" s="400" t="s">
        <v>391</v>
      </c>
      <c r="AL40" s="401"/>
      <c r="AM40" s="405"/>
      <c r="AN40" s="402" t="s">
        <v>137</v>
      </c>
      <c r="AO40" s="403"/>
      <c r="AP40" s="404"/>
      <c r="AQ40" s="400" t="s">
        <v>137</v>
      </c>
      <c r="AR40" s="401"/>
      <c r="AS40" s="405"/>
      <c r="AT40" s="400" t="s">
        <v>234</v>
      </c>
      <c r="AU40" s="401"/>
      <c r="AV40" s="405"/>
      <c r="AW40" s="400" t="s">
        <v>301</v>
      </c>
      <c r="AX40" s="401"/>
      <c r="AY40" s="405"/>
      <c r="AZ40" s="388">
        <f>SUM(BB40:BG43)</f>
        <v>12</v>
      </c>
      <c r="BA40" s="389"/>
      <c r="BB40" s="367">
        <f>COUNTIF(J40:AY40,"○")</f>
        <v>5</v>
      </c>
      <c r="BC40" s="368"/>
      <c r="BD40" s="367">
        <f>COUNTIF(J40:AY40,"△")</f>
        <v>1</v>
      </c>
      <c r="BE40" s="368"/>
      <c r="BF40" s="367">
        <f>COUNTIF(J40:AY40,"●")</f>
        <v>6</v>
      </c>
      <c r="BG40" s="368"/>
      <c r="BH40" s="367">
        <f>BB40*3+BD40*1</f>
        <v>16</v>
      </c>
      <c r="BI40" s="368"/>
      <c r="BJ40" s="367">
        <f>SUM(J43,P43,V43,AB43,M43,S43,Y43,AE43,AH43,AK43,AN43,AQ43,AT43,AW43)</f>
        <v>27</v>
      </c>
      <c r="BK40" s="368"/>
      <c r="BL40" s="367">
        <f>SUM(L43,R43,X43,AD43,O43,U43,AA43,AG43,AJ43,AM43,AP43,AS43,AV43,AY43)</f>
        <v>31</v>
      </c>
      <c r="BM40" s="368"/>
      <c r="BN40" s="394">
        <f>BJ40-BL40</f>
        <v>-4</v>
      </c>
      <c r="BO40" s="395"/>
      <c r="BP40" s="379">
        <f>IF(ISBLANK(B40),"",RANK(BS40,$BS$40:$BS$67) )</f>
        <v>5</v>
      </c>
      <c r="BQ40" s="380"/>
      <c r="BR40" s="381"/>
      <c r="BS40" s="378">
        <f>BH40*10000+BN40*100+BJ40</f>
        <v>159627</v>
      </c>
      <c r="BU40" s="84"/>
      <c r="BY40" s="378"/>
      <c r="CA40" s="51"/>
    </row>
    <row r="41" spans="1:79" s="49" customFormat="1" ht="10.5" customHeight="1" x14ac:dyDescent="0.15">
      <c r="A41" s="411"/>
      <c r="B41" s="412"/>
      <c r="C41" s="447"/>
      <c r="D41" s="448"/>
      <c r="E41" s="448"/>
      <c r="F41" s="448"/>
      <c r="G41" s="448"/>
      <c r="H41" s="448"/>
      <c r="I41" s="449"/>
      <c r="J41" s="15"/>
      <c r="K41" s="16"/>
      <c r="L41" s="16"/>
      <c r="M41" s="16"/>
      <c r="N41" s="16"/>
      <c r="O41" s="17"/>
      <c r="P41" s="94">
        <v>0</v>
      </c>
      <c r="Q41" s="95" t="s">
        <v>18</v>
      </c>
      <c r="R41" s="96">
        <v>2</v>
      </c>
      <c r="S41" s="27">
        <v>0</v>
      </c>
      <c r="T41" s="28" t="s">
        <v>18</v>
      </c>
      <c r="U41" s="29">
        <v>1</v>
      </c>
      <c r="V41" s="27">
        <v>0</v>
      </c>
      <c r="W41" s="28" t="s">
        <v>18</v>
      </c>
      <c r="X41" s="29">
        <v>3</v>
      </c>
      <c r="Y41" s="27">
        <v>0</v>
      </c>
      <c r="Z41" s="28" t="s">
        <v>18</v>
      </c>
      <c r="AA41" s="29">
        <v>1</v>
      </c>
      <c r="AB41" s="27">
        <v>1</v>
      </c>
      <c r="AC41" s="28" t="s">
        <v>18</v>
      </c>
      <c r="AD41" s="29">
        <v>0</v>
      </c>
      <c r="AE41" s="27">
        <v>0</v>
      </c>
      <c r="AF41" s="28" t="s">
        <v>18</v>
      </c>
      <c r="AG41" s="29">
        <v>0</v>
      </c>
      <c r="AH41" s="94">
        <v>1</v>
      </c>
      <c r="AI41" s="95" t="s">
        <v>18</v>
      </c>
      <c r="AJ41" s="96">
        <v>2</v>
      </c>
      <c r="AK41" s="27">
        <v>1</v>
      </c>
      <c r="AL41" s="28" t="s">
        <v>18</v>
      </c>
      <c r="AM41" s="29">
        <v>0</v>
      </c>
      <c r="AN41" s="27">
        <v>7</v>
      </c>
      <c r="AO41" s="28" t="s">
        <v>18</v>
      </c>
      <c r="AP41" s="29">
        <v>1</v>
      </c>
      <c r="AQ41" s="27">
        <v>4</v>
      </c>
      <c r="AR41" s="28" t="s">
        <v>18</v>
      </c>
      <c r="AS41" s="29">
        <v>0</v>
      </c>
      <c r="AT41" s="27">
        <v>0</v>
      </c>
      <c r="AU41" s="28" t="s">
        <v>18</v>
      </c>
      <c r="AV41" s="29">
        <v>0</v>
      </c>
      <c r="AW41" s="27">
        <v>0</v>
      </c>
      <c r="AX41" s="28" t="s">
        <v>18</v>
      </c>
      <c r="AY41" s="29">
        <v>3</v>
      </c>
      <c r="AZ41" s="390"/>
      <c r="BA41" s="391"/>
      <c r="BB41" s="369"/>
      <c r="BC41" s="370"/>
      <c r="BD41" s="369"/>
      <c r="BE41" s="370"/>
      <c r="BF41" s="369"/>
      <c r="BG41" s="370"/>
      <c r="BH41" s="369"/>
      <c r="BI41" s="370"/>
      <c r="BJ41" s="369"/>
      <c r="BK41" s="370"/>
      <c r="BL41" s="369"/>
      <c r="BM41" s="370"/>
      <c r="BN41" s="396"/>
      <c r="BO41" s="397"/>
      <c r="BP41" s="382"/>
      <c r="BQ41" s="383"/>
      <c r="BR41" s="384"/>
      <c r="BS41" s="378"/>
      <c r="BU41" s="84"/>
      <c r="BY41" s="378"/>
      <c r="CA41" s="51"/>
    </row>
    <row r="42" spans="1:79" s="49" customFormat="1" ht="10.5" customHeight="1" x14ac:dyDescent="0.15">
      <c r="A42" s="411"/>
      <c r="B42" s="412"/>
      <c r="C42" s="447"/>
      <c r="D42" s="448"/>
      <c r="E42" s="448"/>
      <c r="F42" s="448"/>
      <c r="G42" s="448"/>
      <c r="H42" s="448"/>
      <c r="I42" s="449"/>
      <c r="J42" s="15"/>
      <c r="K42" s="16"/>
      <c r="L42" s="16"/>
      <c r="M42" s="16"/>
      <c r="N42" s="16"/>
      <c r="O42" s="17"/>
      <c r="P42" s="97">
        <v>0</v>
      </c>
      <c r="Q42" s="95" t="s">
        <v>19</v>
      </c>
      <c r="R42" s="98">
        <v>1</v>
      </c>
      <c r="S42" s="30">
        <v>0</v>
      </c>
      <c r="T42" s="28" t="s">
        <v>19</v>
      </c>
      <c r="U42" s="31">
        <v>2</v>
      </c>
      <c r="V42" s="30">
        <v>0</v>
      </c>
      <c r="W42" s="28" t="s">
        <v>19</v>
      </c>
      <c r="X42" s="31">
        <v>0</v>
      </c>
      <c r="Y42" s="30">
        <v>0</v>
      </c>
      <c r="Z42" s="28" t="s">
        <v>19</v>
      </c>
      <c r="AA42" s="31">
        <v>5</v>
      </c>
      <c r="AB42" s="30">
        <v>3</v>
      </c>
      <c r="AC42" s="28" t="s">
        <v>19</v>
      </c>
      <c r="AD42" s="31">
        <v>0</v>
      </c>
      <c r="AE42" s="30">
        <v>0</v>
      </c>
      <c r="AF42" s="28" t="s">
        <v>19</v>
      </c>
      <c r="AG42" s="31">
        <v>1</v>
      </c>
      <c r="AH42" s="97">
        <v>2</v>
      </c>
      <c r="AI42" s="95" t="s">
        <v>19</v>
      </c>
      <c r="AJ42" s="98">
        <v>0</v>
      </c>
      <c r="AK42" s="30">
        <v>1</v>
      </c>
      <c r="AL42" s="28" t="s">
        <v>19</v>
      </c>
      <c r="AM42" s="31">
        <v>2</v>
      </c>
      <c r="AN42" s="30">
        <v>4</v>
      </c>
      <c r="AO42" s="28" t="s">
        <v>19</v>
      </c>
      <c r="AP42" s="31">
        <v>0</v>
      </c>
      <c r="AQ42" s="30">
        <v>2</v>
      </c>
      <c r="AR42" s="28" t="s">
        <v>19</v>
      </c>
      <c r="AS42" s="31">
        <v>2</v>
      </c>
      <c r="AT42" s="30">
        <v>1</v>
      </c>
      <c r="AU42" s="28" t="s">
        <v>19</v>
      </c>
      <c r="AV42" s="31">
        <v>0</v>
      </c>
      <c r="AW42" s="30">
        <v>0</v>
      </c>
      <c r="AX42" s="28" t="s">
        <v>19</v>
      </c>
      <c r="AY42" s="31">
        <v>5</v>
      </c>
      <c r="AZ42" s="390"/>
      <c r="BA42" s="391"/>
      <c r="BB42" s="369"/>
      <c r="BC42" s="370"/>
      <c r="BD42" s="369"/>
      <c r="BE42" s="370"/>
      <c r="BF42" s="369"/>
      <c r="BG42" s="370"/>
      <c r="BH42" s="369"/>
      <c r="BI42" s="370"/>
      <c r="BJ42" s="369"/>
      <c r="BK42" s="370"/>
      <c r="BL42" s="369"/>
      <c r="BM42" s="370"/>
      <c r="BN42" s="396"/>
      <c r="BO42" s="397"/>
      <c r="BP42" s="382"/>
      <c r="BQ42" s="383"/>
      <c r="BR42" s="384"/>
      <c r="BS42" s="378"/>
      <c r="BU42" s="84"/>
      <c r="BY42" s="378"/>
      <c r="CA42" s="51"/>
    </row>
    <row r="43" spans="1:79" s="49" customFormat="1" ht="10.5" customHeight="1" x14ac:dyDescent="0.15">
      <c r="A43" s="411"/>
      <c r="B43" s="412"/>
      <c r="C43" s="450"/>
      <c r="D43" s="451"/>
      <c r="E43" s="451"/>
      <c r="F43" s="451"/>
      <c r="G43" s="451"/>
      <c r="H43" s="451"/>
      <c r="I43" s="452"/>
      <c r="J43" s="18"/>
      <c r="K43" s="19"/>
      <c r="L43" s="19"/>
      <c r="M43" s="19"/>
      <c r="N43" s="19"/>
      <c r="O43" s="20"/>
      <c r="P43" s="35">
        <f>IF(ISBLANK(P40),"",SUM(P41:P42))</f>
        <v>0</v>
      </c>
      <c r="Q43" s="36" t="s">
        <v>20</v>
      </c>
      <c r="R43" s="37">
        <f>IF(ISBLANK(P40),"",SUM(R41:R42))</f>
        <v>3</v>
      </c>
      <c r="S43" s="35">
        <f>IF(ISBLANK(S40),"",SUM(S41:S42))</f>
        <v>0</v>
      </c>
      <c r="T43" s="36" t="s">
        <v>20</v>
      </c>
      <c r="U43" s="37">
        <f>IF(ISBLANK(S40),"",SUM(U41:U42))</f>
        <v>3</v>
      </c>
      <c r="V43" s="35">
        <f>IF(ISBLANK(V40),"",SUM(V41:V42))</f>
        <v>0</v>
      </c>
      <c r="W43" s="36" t="s">
        <v>20</v>
      </c>
      <c r="X43" s="37">
        <f>IF(ISBLANK(V40),"",SUM(X41:X42))</f>
        <v>3</v>
      </c>
      <c r="Y43" s="35">
        <f>IF(ISBLANK(Y40),"",SUM(Y41:Y42))</f>
        <v>0</v>
      </c>
      <c r="Z43" s="36" t="s">
        <v>20</v>
      </c>
      <c r="AA43" s="37">
        <f>IF(ISBLANK(Y40),"",SUM(AA41:AA42))</f>
        <v>6</v>
      </c>
      <c r="AB43" s="35">
        <f>IF(ISBLANK(AB40),"",SUM(AB41:AB42))</f>
        <v>4</v>
      </c>
      <c r="AC43" s="36" t="s">
        <v>20</v>
      </c>
      <c r="AD43" s="37">
        <f>IF(ISBLANK(AB40),"",SUM(AD41:AD42))</f>
        <v>0</v>
      </c>
      <c r="AE43" s="35">
        <f>IF(ISBLANK(AE40),"",SUM(AE41:AE42))</f>
        <v>0</v>
      </c>
      <c r="AF43" s="36" t="s">
        <v>20</v>
      </c>
      <c r="AG43" s="37">
        <f>IF(ISBLANK(AE40),"",SUM(AG41:AG42))</f>
        <v>1</v>
      </c>
      <c r="AH43" s="35">
        <f>IF(ISBLANK(AH40),"",SUM(AH41:AH42))</f>
        <v>3</v>
      </c>
      <c r="AI43" s="36" t="s">
        <v>20</v>
      </c>
      <c r="AJ43" s="37">
        <f>IF(ISBLANK(AH40),"",SUM(AJ41:AJ42))</f>
        <v>2</v>
      </c>
      <c r="AK43" s="35">
        <f>IF(ISBLANK(AK40),"",SUM(AK41:AK42))</f>
        <v>2</v>
      </c>
      <c r="AL43" s="36" t="s">
        <v>20</v>
      </c>
      <c r="AM43" s="37">
        <f>IF(ISBLANK(AK40),"",SUM(AM41:AM42))</f>
        <v>2</v>
      </c>
      <c r="AN43" s="35">
        <f>IF(ISBLANK(AN40),"",SUM(AN41:AN42))</f>
        <v>11</v>
      </c>
      <c r="AO43" s="36" t="s">
        <v>20</v>
      </c>
      <c r="AP43" s="37">
        <f>IF(ISBLANK(AN40),"",SUM(AP41:AP42))</f>
        <v>1</v>
      </c>
      <c r="AQ43" s="35">
        <f>IF(ISBLANK(AQ40),"",SUM(AQ41:AQ42))</f>
        <v>6</v>
      </c>
      <c r="AR43" s="36" t="s">
        <v>20</v>
      </c>
      <c r="AS43" s="37">
        <f>IF(ISBLANK(AQ40),"",SUM(AS41:AS42))</f>
        <v>2</v>
      </c>
      <c r="AT43" s="35">
        <f>IF(ISBLANK(AT40),"",SUM(AT41:AT42))</f>
        <v>1</v>
      </c>
      <c r="AU43" s="36" t="s">
        <v>20</v>
      </c>
      <c r="AV43" s="37">
        <f>IF(ISBLANK(AT40),"",SUM(AV41:AV42))</f>
        <v>0</v>
      </c>
      <c r="AW43" s="35">
        <f>IF(ISBLANK(AW40),"",SUM(AW41:AW42))</f>
        <v>0</v>
      </c>
      <c r="AX43" s="36" t="s">
        <v>20</v>
      </c>
      <c r="AY43" s="37">
        <f>IF(ISBLANK(AW40),"",SUM(AY41:AY42))</f>
        <v>8</v>
      </c>
      <c r="AZ43" s="392"/>
      <c r="BA43" s="393"/>
      <c r="BB43" s="371"/>
      <c r="BC43" s="372"/>
      <c r="BD43" s="371"/>
      <c r="BE43" s="372"/>
      <c r="BF43" s="371"/>
      <c r="BG43" s="372"/>
      <c r="BH43" s="371"/>
      <c r="BI43" s="372"/>
      <c r="BJ43" s="371"/>
      <c r="BK43" s="372"/>
      <c r="BL43" s="371"/>
      <c r="BM43" s="372"/>
      <c r="BN43" s="398"/>
      <c r="BO43" s="399"/>
      <c r="BP43" s="385"/>
      <c r="BQ43" s="386"/>
      <c r="BR43" s="387"/>
      <c r="BS43" s="378"/>
      <c r="BU43" s="84"/>
      <c r="BY43" s="378"/>
      <c r="CA43" s="51"/>
    </row>
    <row r="44" spans="1:79" s="49" customFormat="1" ht="18" customHeight="1" x14ac:dyDescent="0.15">
      <c r="A44" s="411">
        <f t="shared" ref="A44" si="0">BP44</f>
        <v>1</v>
      </c>
      <c r="B44" s="412">
        <v>2</v>
      </c>
      <c r="C44" s="444" t="s">
        <v>57</v>
      </c>
      <c r="D44" s="445"/>
      <c r="E44" s="445"/>
      <c r="F44" s="445"/>
      <c r="G44" s="445"/>
      <c r="H44" s="445"/>
      <c r="I44" s="446"/>
      <c r="J44" s="400" t="s">
        <v>277</v>
      </c>
      <c r="K44" s="401"/>
      <c r="L44" s="405"/>
      <c r="M44" s="400" t="s">
        <v>137</v>
      </c>
      <c r="N44" s="401"/>
      <c r="O44" s="405"/>
      <c r="P44" s="21"/>
      <c r="Q44" s="22"/>
      <c r="R44" s="22"/>
      <c r="S44" s="22"/>
      <c r="T44" s="22"/>
      <c r="U44" s="23"/>
      <c r="V44" s="400" t="s">
        <v>236</v>
      </c>
      <c r="W44" s="401"/>
      <c r="X44" s="405"/>
      <c r="Y44" s="400" t="s">
        <v>136</v>
      </c>
      <c r="Z44" s="401"/>
      <c r="AA44" s="405"/>
      <c r="AB44" s="400" t="s">
        <v>137</v>
      </c>
      <c r="AC44" s="401"/>
      <c r="AD44" s="405"/>
      <c r="AE44" s="400" t="s">
        <v>351</v>
      </c>
      <c r="AF44" s="401"/>
      <c r="AG44" s="405"/>
      <c r="AH44" s="400" t="s">
        <v>302</v>
      </c>
      <c r="AI44" s="401"/>
      <c r="AJ44" s="405"/>
      <c r="AK44" s="400" t="s">
        <v>136</v>
      </c>
      <c r="AL44" s="401"/>
      <c r="AM44" s="405"/>
      <c r="AN44" s="402" t="s">
        <v>137</v>
      </c>
      <c r="AO44" s="403"/>
      <c r="AP44" s="404"/>
      <c r="AQ44" s="400" t="s">
        <v>137</v>
      </c>
      <c r="AR44" s="401"/>
      <c r="AS44" s="405"/>
      <c r="AT44" s="402" t="s">
        <v>137</v>
      </c>
      <c r="AU44" s="403"/>
      <c r="AV44" s="404"/>
      <c r="AW44" s="400" t="s">
        <v>313</v>
      </c>
      <c r="AX44" s="401"/>
      <c r="AY44" s="405"/>
      <c r="AZ44" s="388">
        <f>SUM(BB44:BG47)</f>
        <v>12</v>
      </c>
      <c r="BA44" s="389"/>
      <c r="BB44" s="367">
        <f>COUNTIF(J44:AY44,"○")</f>
        <v>9</v>
      </c>
      <c r="BC44" s="368"/>
      <c r="BD44" s="367">
        <f>COUNTIF(J44:AY44,"△")</f>
        <v>3</v>
      </c>
      <c r="BE44" s="368"/>
      <c r="BF44" s="367">
        <f>COUNTIF(J44:AY44,"●")</f>
        <v>0</v>
      </c>
      <c r="BG44" s="368"/>
      <c r="BH44" s="367">
        <f>BB44*3+BD44*1</f>
        <v>30</v>
      </c>
      <c r="BI44" s="368"/>
      <c r="BJ44" s="367">
        <f t="shared" ref="BJ44" si="1">SUM(J47,P47,V47,AB47,M47,S47,Y47,AE47,AH47,AK47,AN47,AQ47,AT47,AW47)</f>
        <v>83</v>
      </c>
      <c r="BK44" s="368"/>
      <c r="BL44" s="367">
        <f t="shared" ref="BL44" si="2">SUM(L47,R47,X47,AD47,O47,U47,AA47,AG47,AJ47,AM47,AP47,AS47,AV47,AY47)</f>
        <v>2</v>
      </c>
      <c r="BM44" s="368"/>
      <c r="BN44" s="394">
        <f t="shared" ref="BN44" si="3">BJ44-BL44</f>
        <v>81</v>
      </c>
      <c r="BO44" s="395"/>
      <c r="BP44" s="379">
        <f t="shared" ref="BP44" si="4">IF(ISBLANK(B44),"",RANK(BS44,$BS$40:$BS$67) )</f>
        <v>1</v>
      </c>
      <c r="BQ44" s="380"/>
      <c r="BR44" s="381"/>
      <c r="BS44" s="378">
        <f>BH44*10000+BN44*100+BJ44</f>
        <v>308183</v>
      </c>
      <c r="BU44" s="84"/>
      <c r="BY44" s="378"/>
      <c r="CA44" s="51"/>
    </row>
    <row r="45" spans="1:79" s="49" customFormat="1" ht="10.5" customHeight="1" x14ac:dyDescent="0.15">
      <c r="A45" s="411"/>
      <c r="B45" s="412"/>
      <c r="C45" s="447"/>
      <c r="D45" s="448"/>
      <c r="E45" s="448"/>
      <c r="F45" s="448"/>
      <c r="G45" s="448"/>
      <c r="H45" s="448"/>
      <c r="I45" s="449"/>
      <c r="J45" s="38">
        <f>IF(ISBLANK(J44),"",R41)</f>
        <v>2</v>
      </c>
      <c r="K45" s="39" t="s">
        <v>18</v>
      </c>
      <c r="L45" s="40">
        <f>IF(ISBLANK(J44),"",P41)</f>
        <v>0</v>
      </c>
      <c r="M45" s="38">
        <f>IF(ISBLANK(M44),"",U41)</f>
        <v>1</v>
      </c>
      <c r="N45" s="39" t="s">
        <v>18</v>
      </c>
      <c r="O45" s="40">
        <f>IF(ISBLANK(M44),"",S41)</f>
        <v>0</v>
      </c>
      <c r="P45" s="24"/>
      <c r="Q45" s="25"/>
      <c r="R45" s="25"/>
      <c r="S45" s="25"/>
      <c r="T45" s="25"/>
      <c r="U45" s="26"/>
      <c r="V45" s="27">
        <v>1</v>
      </c>
      <c r="W45" s="28" t="s">
        <v>18</v>
      </c>
      <c r="X45" s="29">
        <v>0</v>
      </c>
      <c r="Y45" s="27">
        <v>0</v>
      </c>
      <c r="Z45" s="28" t="s">
        <v>18</v>
      </c>
      <c r="AA45" s="29">
        <v>0</v>
      </c>
      <c r="AB45" s="27">
        <v>6</v>
      </c>
      <c r="AC45" s="28" t="s">
        <v>18</v>
      </c>
      <c r="AD45" s="29">
        <v>0</v>
      </c>
      <c r="AE45" s="27">
        <v>7</v>
      </c>
      <c r="AF45" s="28" t="s">
        <v>18</v>
      </c>
      <c r="AG45" s="29">
        <v>0</v>
      </c>
      <c r="AH45" s="27">
        <v>1</v>
      </c>
      <c r="AI45" s="28" t="s">
        <v>18</v>
      </c>
      <c r="AJ45" s="29">
        <v>1</v>
      </c>
      <c r="AK45" s="27">
        <v>0</v>
      </c>
      <c r="AL45" s="28" t="s">
        <v>18</v>
      </c>
      <c r="AM45" s="29">
        <v>0</v>
      </c>
      <c r="AN45" s="94">
        <v>7</v>
      </c>
      <c r="AO45" s="95" t="s">
        <v>18</v>
      </c>
      <c r="AP45" s="96">
        <v>0</v>
      </c>
      <c r="AQ45" s="27">
        <v>13</v>
      </c>
      <c r="AR45" s="28" t="s">
        <v>18</v>
      </c>
      <c r="AS45" s="29">
        <v>0</v>
      </c>
      <c r="AT45" s="94">
        <v>2</v>
      </c>
      <c r="AU45" s="95" t="s">
        <v>18</v>
      </c>
      <c r="AV45" s="96">
        <v>0</v>
      </c>
      <c r="AW45" s="27">
        <v>0</v>
      </c>
      <c r="AX45" s="28" t="s">
        <v>18</v>
      </c>
      <c r="AY45" s="29">
        <v>0</v>
      </c>
      <c r="AZ45" s="390"/>
      <c r="BA45" s="391"/>
      <c r="BB45" s="369"/>
      <c r="BC45" s="370"/>
      <c r="BD45" s="369"/>
      <c r="BE45" s="370"/>
      <c r="BF45" s="369"/>
      <c r="BG45" s="370"/>
      <c r="BH45" s="369"/>
      <c r="BI45" s="370"/>
      <c r="BJ45" s="369"/>
      <c r="BK45" s="370"/>
      <c r="BL45" s="369"/>
      <c r="BM45" s="370"/>
      <c r="BN45" s="396"/>
      <c r="BO45" s="397"/>
      <c r="BP45" s="382"/>
      <c r="BQ45" s="383"/>
      <c r="BR45" s="384"/>
      <c r="BS45" s="378"/>
      <c r="BU45" s="84"/>
      <c r="BY45" s="378"/>
      <c r="CA45" s="51"/>
    </row>
    <row r="46" spans="1:79" s="49" customFormat="1" ht="10.5" customHeight="1" x14ac:dyDescent="0.15">
      <c r="A46" s="411"/>
      <c r="B46" s="412"/>
      <c r="C46" s="447"/>
      <c r="D46" s="448"/>
      <c r="E46" s="448"/>
      <c r="F46" s="448"/>
      <c r="G46" s="448"/>
      <c r="H46" s="448"/>
      <c r="I46" s="449"/>
      <c r="J46" s="38">
        <f>IF(ISBLANK(J44),"",R42)</f>
        <v>1</v>
      </c>
      <c r="K46" s="39" t="s">
        <v>19</v>
      </c>
      <c r="L46" s="40">
        <f>IF(ISBLANK(J44),"",P42)</f>
        <v>0</v>
      </c>
      <c r="M46" s="38">
        <f>IF(ISBLANK(M44),"",U42)</f>
        <v>2</v>
      </c>
      <c r="N46" s="39" t="s">
        <v>19</v>
      </c>
      <c r="O46" s="40">
        <f>IF(ISBLANK(M44),"",S42)</f>
        <v>0</v>
      </c>
      <c r="P46" s="24"/>
      <c r="Q46" s="25"/>
      <c r="R46" s="25"/>
      <c r="S46" s="25"/>
      <c r="T46" s="25"/>
      <c r="U46" s="26"/>
      <c r="V46" s="30">
        <v>0</v>
      </c>
      <c r="W46" s="28" t="s">
        <v>19</v>
      </c>
      <c r="X46" s="31">
        <v>1</v>
      </c>
      <c r="Y46" s="30">
        <v>0</v>
      </c>
      <c r="Z46" s="28" t="s">
        <v>19</v>
      </c>
      <c r="AA46" s="31">
        <v>0</v>
      </c>
      <c r="AB46" s="30">
        <v>5</v>
      </c>
      <c r="AC46" s="28" t="s">
        <v>19</v>
      </c>
      <c r="AD46" s="31">
        <v>0</v>
      </c>
      <c r="AE46" s="30">
        <v>4</v>
      </c>
      <c r="AF46" s="28" t="s">
        <v>19</v>
      </c>
      <c r="AG46" s="31">
        <v>0</v>
      </c>
      <c r="AH46" s="30">
        <v>1</v>
      </c>
      <c r="AI46" s="28" t="s">
        <v>19</v>
      </c>
      <c r="AJ46" s="31">
        <v>0</v>
      </c>
      <c r="AK46" s="30">
        <v>0</v>
      </c>
      <c r="AL46" s="28" t="s">
        <v>19</v>
      </c>
      <c r="AM46" s="31">
        <v>0</v>
      </c>
      <c r="AN46" s="97">
        <v>13</v>
      </c>
      <c r="AO46" s="95" t="s">
        <v>19</v>
      </c>
      <c r="AP46" s="98">
        <v>0</v>
      </c>
      <c r="AQ46" s="30">
        <v>12</v>
      </c>
      <c r="AR46" s="28" t="s">
        <v>19</v>
      </c>
      <c r="AS46" s="31">
        <v>0</v>
      </c>
      <c r="AT46" s="97">
        <v>3</v>
      </c>
      <c r="AU46" s="95" t="s">
        <v>19</v>
      </c>
      <c r="AV46" s="98">
        <v>0</v>
      </c>
      <c r="AW46" s="30">
        <v>2</v>
      </c>
      <c r="AX46" s="28" t="s">
        <v>19</v>
      </c>
      <c r="AY46" s="31">
        <v>0</v>
      </c>
      <c r="AZ46" s="390"/>
      <c r="BA46" s="391"/>
      <c r="BB46" s="369"/>
      <c r="BC46" s="370"/>
      <c r="BD46" s="369"/>
      <c r="BE46" s="370"/>
      <c r="BF46" s="369"/>
      <c r="BG46" s="370"/>
      <c r="BH46" s="369"/>
      <c r="BI46" s="370"/>
      <c r="BJ46" s="369"/>
      <c r="BK46" s="370"/>
      <c r="BL46" s="369"/>
      <c r="BM46" s="370"/>
      <c r="BN46" s="396"/>
      <c r="BO46" s="397"/>
      <c r="BP46" s="382"/>
      <c r="BQ46" s="383"/>
      <c r="BR46" s="384"/>
      <c r="BS46" s="378"/>
      <c r="BU46" s="84"/>
      <c r="BY46" s="378"/>
      <c r="CA46" s="51"/>
    </row>
    <row r="47" spans="1:79" s="49" customFormat="1" ht="10.5" customHeight="1" x14ac:dyDescent="0.15">
      <c r="A47" s="411"/>
      <c r="B47" s="412"/>
      <c r="C47" s="450"/>
      <c r="D47" s="451"/>
      <c r="E47" s="451"/>
      <c r="F47" s="451"/>
      <c r="G47" s="451"/>
      <c r="H47" s="451"/>
      <c r="I47" s="452"/>
      <c r="J47" s="35">
        <f>IF(ISBLANK(J44),"",SUM(J45:J46))</f>
        <v>3</v>
      </c>
      <c r="K47" s="36" t="s">
        <v>20</v>
      </c>
      <c r="L47" s="37">
        <f>IF(ISBLANK(J44),"",SUM(L45:L46))</f>
        <v>0</v>
      </c>
      <c r="M47" s="35">
        <f>IF(ISBLANK(M44),"",SUM(M45:M46))</f>
        <v>3</v>
      </c>
      <c r="N47" s="36" t="s">
        <v>20</v>
      </c>
      <c r="O47" s="37">
        <f>IF(ISBLANK(M44),"",SUM(O45:O46))</f>
        <v>0</v>
      </c>
      <c r="P47" s="32"/>
      <c r="Q47" s="33"/>
      <c r="R47" s="33"/>
      <c r="S47" s="33"/>
      <c r="T47" s="33"/>
      <c r="U47" s="34"/>
      <c r="V47" s="35">
        <f>IF(ISBLANK(V44),"",SUM(V45:V46))</f>
        <v>1</v>
      </c>
      <c r="W47" s="36" t="s">
        <v>20</v>
      </c>
      <c r="X47" s="37">
        <f>IF(ISBLANK(V44),"",SUM(X45:X46))</f>
        <v>1</v>
      </c>
      <c r="Y47" s="35">
        <f>IF(ISBLANK(Y44),"",SUM(Y45:Y46))</f>
        <v>0</v>
      </c>
      <c r="Z47" s="36" t="s">
        <v>20</v>
      </c>
      <c r="AA47" s="37">
        <f>IF(ISBLANK(Y44),"",SUM(AA45:AA46))</f>
        <v>0</v>
      </c>
      <c r="AB47" s="35">
        <f>IF(ISBLANK(AB44),"",SUM(AB45:AB46))</f>
        <v>11</v>
      </c>
      <c r="AC47" s="36" t="s">
        <v>20</v>
      </c>
      <c r="AD47" s="37">
        <f>IF(ISBLANK(AB44),"",SUM(AD45:AD46))</f>
        <v>0</v>
      </c>
      <c r="AE47" s="35">
        <f>IF(ISBLANK(AE44),"",SUM(AE45:AE46))</f>
        <v>11</v>
      </c>
      <c r="AF47" s="36" t="s">
        <v>20</v>
      </c>
      <c r="AG47" s="37">
        <f>IF(ISBLANK(AE44),"",SUM(AG45:AG46))</f>
        <v>0</v>
      </c>
      <c r="AH47" s="35">
        <f>IF(ISBLANK(AH44),"",SUM(AH45:AH46))</f>
        <v>2</v>
      </c>
      <c r="AI47" s="36" t="s">
        <v>20</v>
      </c>
      <c r="AJ47" s="37">
        <f>IF(ISBLANK(AH44),"",SUM(AJ45:AJ46))</f>
        <v>1</v>
      </c>
      <c r="AK47" s="35">
        <f>IF(ISBLANK(AK44),"",SUM(AK45:AK46))</f>
        <v>0</v>
      </c>
      <c r="AL47" s="36" t="s">
        <v>20</v>
      </c>
      <c r="AM47" s="37">
        <f>IF(ISBLANK(AK44),"",SUM(AM45:AM46))</f>
        <v>0</v>
      </c>
      <c r="AN47" s="35">
        <f>IF(ISBLANK(AN44),"",SUM(AN45:AN46))</f>
        <v>20</v>
      </c>
      <c r="AO47" s="36" t="s">
        <v>20</v>
      </c>
      <c r="AP47" s="37">
        <f>IF(ISBLANK(AN44),"",SUM(AP45:AP46))</f>
        <v>0</v>
      </c>
      <c r="AQ47" s="35">
        <f>IF(ISBLANK(AQ44),"",SUM(AQ45:AQ46))</f>
        <v>25</v>
      </c>
      <c r="AR47" s="36" t="s">
        <v>20</v>
      </c>
      <c r="AS47" s="37">
        <f>IF(ISBLANK(AQ44),"",SUM(AS45:AS46))</f>
        <v>0</v>
      </c>
      <c r="AT47" s="35">
        <f>IF(ISBLANK(AT44),"",SUM(AT45:AT46))</f>
        <v>5</v>
      </c>
      <c r="AU47" s="36" t="s">
        <v>20</v>
      </c>
      <c r="AV47" s="37">
        <f>IF(ISBLANK(AT44),"",SUM(AV45:AV46))</f>
        <v>0</v>
      </c>
      <c r="AW47" s="35">
        <f>IF(ISBLANK(AW44),"",SUM(AW45:AW46))</f>
        <v>2</v>
      </c>
      <c r="AX47" s="36" t="s">
        <v>20</v>
      </c>
      <c r="AY47" s="37">
        <f>IF(ISBLANK(AW44),"",SUM(AY45:AY46))</f>
        <v>0</v>
      </c>
      <c r="AZ47" s="392"/>
      <c r="BA47" s="393"/>
      <c r="BB47" s="371"/>
      <c r="BC47" s="372"/>
      <c r="BD47" s="371"/>
      <c r="BE47" s="372"/>
      <c r="BF47" s="371"/>
      <c r="BG47" s="372"/>
      <c r="BH47" s="371"/>
      <c r="BI47" s="372"/>
      <c r="BJ47" s="371"/>
      <c r="BK47" s="372"/>
      <c r="BL47" s="371"/>
      <c r="BM47" s="372"/>
      <c r="BN47" s="398"/>
      <c r="BO47" s="399"/>
      <c r="BP47" s="385"/>
      <c r="BQ47" s="386"/>
      <c r="BR47" s="387"/>
      <c r="BS47" s="378"/>
      <c r="BU47" s="84"/>
      <c r="BY47" s="378"/>
      <c r="CA47" s="51"/>
    </row>
    <row r="48" spans="1:79" s="49" customFormat="1" ht="18" customHeight="1" x14ac:dyDescent="0.15">
      <c r="A48" s="411">
        <f t="shared" ref="A48" si="5">BP48</f>
        <v>2</v>
      </c>
      <c r="B48" s="412">
        <v>3</v>
      </c>
      <c r="C48" s="444" t="s">
        <v>58</v>
      </c>
      <c r="D48" s="445"/>
      <c r="E48" s="445"/>
      <c r="F48" s="445"/>
      <c r="G48" s="445"/>
      <c r="H48" s="445"/>
      <c r="I48" s="446"/>
      <c r="J48" s="400" t="s">
        <v>242</v>
      </c>
      <c r="K48" s="401"/>
      <c r="L48" s="405"/>
      <c r="M48" s="400" t="s">
        <v>137</v>
      </c>
      <c r="N48" s="401"/>
      <c r="O48" s="405"/>
      <c r="P48" s="400" t="s">
        <v>236</v>
      </c>
      <c r="Q48" s="401"/>
      <c r="R48" s="405"/>
      <c r="S48" s="400" t="s">
        <v>136</v>
      </c>
      <c r="T48" s="401"/>
      <c r="U48" s="405"/>
      <c r="V48" s="21"/>
      <c r="W48" s="22"/>
      <c r="X48" s="22"/>
      <c r="Y48" s="22"/>
      <c r="Z48" s="22"/>
      <c r="AA48" s="23"/>
      <c r="AB48" s="402" t="s">
        <v>152</v>
      </c>
      <c r="AC48" s="403"/>
      <c r="AD48" s="404"/>
      <c r="AE48" s="400" t="s">
        <v>137</v>
      </c>
      <c r="AF48" s="401"/>
      <c r="AG48" s="405"/>
      <c r="AH48" s="402" t="s">
        <v>137</v>
      </c>
      <c r="AI48" s="403"/>
      <c r="AJ48" s="404"/>
      <c r="AK48" s="400" t="s">
        <v>324</v>
      </c>
      <c r="AL48" s="401"/>
      <c r="AM48" s="405"/>
      <c r="AN48" s="402" t="s">
        <v>137</v>
      </c>
      <c r="AO48" s="403"/>
      <c r="AP48" s="404"/>
      <c r="AQ48" s="400" t="s">
        <v>402</v>
      </c>
      <c r="AR48" s="401"/>
      <c r="AS48" s="405"/>
      <c r="AT48" s="402" t="s">
        <v>153</v>
      </c>
      <c r="AU48" s="403"/>
      <c r="AV48" s="404"/>
      <c r="AW48" s="400" t="s">
        <v>430</v>
      </c>
      <c r="AX48" s="401"/>
      <c r="AY48" s="405"/>
      <c r="AZ48" s="388">
        <f>SUM(BB48:BG51)</f>
        <v>12</v>
      </c>
      <c r="BA48" s="389"/>
      <c r="BB48" s="367">
        <f>COUNTIF(J48:AY48,"○")</f>
        <v>8</v>
      </c>
      <c r="BC48" s="368"/>
      <c r="BD48" s="367">
        <f>COUNTIF(J48:AY48,"△")</f>
        <v>2</v>
      </c>
      <c r="BE48" s="368"/>
      <c r="BF48" s="367">
        <f>COUNTIF(J48:AY48,"●")</f>
        <v>2</v>
      </c>
      <c r="BG48" s="368"/>
      <c r="BH48" s="367">
        <f>BB48*3+BD48*1</f>
        <v>26</v>
      </c>
      <c r="BI48" s="368"/>
      <c r="BJ48" s="367">
        <f t="shared" ref="BJ48" si="6">SUM(J51,P51,V51,AB51,M51,S51,Y51,AE51,AH51,AK51,AN51,AQ51,AT51,AW51)</f>
        <v>57</v>
      </c>
      <c r="BK48" s="368"/>
      <c r="BL48" s="367">
        <f t="shared" ref="BL48" si="7">SUM(L51,R51,X51,AD51,O51,U51,AA51,AG51,AJ51,AM51,AP51,AS51,AV51,AY51)</f>
        <v>10</v>
      </c>
      <c r="BM48" s="368"/>
      <c r="BN48" s="394">
        <f t="shared" ref="BN48" si="8">BJ48-BL48</f>
        <v>47</v>
      </c>
      <c r="BO48" s="395"/>
      <c r="BP48" s="379">
        <f t="shared" ref="BP48" si="9">IF(ISBLANK(B48),"",RANK(BS48,$BS$40:$BS$67) )</f>
        <v>2</v>
      </c>
      <c r="BQ48" s="380"/>
      <c r="BR48" s="381"/>
      <c r="BS48" s="378">
        <f>BH48*10000+BN48*100+BJ48</f>
        <v>264757</v>
      </c>
      <c r="BU48" s="84"/>
      <c r="BY48" s="378"/>
      <c r="CA48" s="51"/>
    </row>
    <row r="49" spans="1:79" s="49" customFormat="1" ht="10.5" customHeight="1" x14ac:dyDescent="0.15">
      <c r="A49" s="411"/>
      <c r="B49" s="412"/>
      <c r="C49" s="447"/>
      <c r="D49" s="448"/>
      <c r="E49" s="448"/>
      <c r="F49" s="448"/>
      <c r="G49" s="448"/>
      <c r="H49" s="448"/>
      <c r="I49" s="449"/>
      <c r="J49" s="38">
        <f>IF(ISBLANK(J48),"",X41)</f>
        <v>3</v>
      </c>
      <c r="K49" s="39" t="s">
        <v>18</v>
      </c>
      <c r="L49" s="40">
        <f>IF(ISBLANK(J48),"",V41)</f>
        <v>0</v>
      </c>
      <c r="M49" s="38">
        <f>IF(ISBLANK(M48),"",AA41)</f>
        <v>1</v>
      </c>
      <c r="N49" s="39" t="s">
        <v>18</v>
      </c>
      <c r="O49" s="40">
        <f>IF(ISBLANK(M48),"",Y41)</f>
        <v>0</v>
      </c>
      <c r="P49" s="38">
        <f>IF(ISBLANK(P48),"",X45)</f>
        <v>0</v>
      </c>
      <c r="Q49" s="39" t="s">
        <v>18</v>
      </c>
      <c r="R49" s="40">
        <f>IF(ISBLANK(P48),"",V45)</f>
        <v>1</v>
      </c>
      <c r="S49" s="38">
        <f>IF(ISBLANK(S48),"",AA45)</f>
        <v>0</v>
      </c>
      <c r="T49" s="39" t="s">
        <v>18</v>
      </c>
      <c r="U49" s="40">
        <f>IF(ISBLANK(S48),"",Y45)</f>
        <v>0</v>
      </c>
      <c r="V49" s="24"/>
      <c r="W49" s="25"/>
      <c r="X49" s="25"/>
      <c r="Y49" s="25"/>
      <c r="Z49" s="25"/>
      <c r="AA49" s="26"/>
      <c r="AB49" s="94">
        <v>0</v>
      </c>
      <c r="AC49" s="95" t="s">
        <v>18</v>
      </c>
      <c r="AD49" s="96">
        <v>0</v>
      </c>
      <c r="AE49" s="27">
        <v>3</v>
      </c>
      <c r="AF49" s="28" t="s">
        <v>18</v>
      </c>
      <c r="AG49" s="29">
        <v>0</v>
      </c>
      <c r="AH49" s="94">
        <v>0</v>
      </c>
      <c r="AI49" s="95" t="s">
        <v>18</v>
      </c>
      <c r="AJ49" s="96">
        <v>0</v>
      </c>
      <c r="AK49" s="27">
        <v>0</v>
      </c>
      <c r="AL49" s="28" t="s">
        <v>18</v>
      </c>
      <c r="AM49" s="29">
        <v>0</v>
      </c>
      <c r="AN49" s="94">
        <v>7</v>
      </c>
      <c r="AO49" s="95" t="s">
        <v>18</v>
      </c>
      <c r="AP49" s="96">
        <v>0</v>
      </c>
      <c r="AQ49" s="27">
        <v>2</v>
      </c>
      <c r="AR49" s="28" t="s">
        <v>18</v>
      </c>
      <c r="AS49" s="29">
        <v>0</v>
      </c>
      <c r="AT49" s="94">
        <v>1</v>
      </c>
      <c r="AU49" s="95" t="s">
        <v>18</v>
      </c>
      <c r="AV49" s="96">
        <v>1</v>
      </c>
      <c r="AW49" s="27">
        <v>0</v>
      </c>
      <c r="AX49" s="28" t="s">
        <v>18</v>
      </c>
      <c r="AY49" s="29">
        <v>3</v>
      </c>
      <c r="AZ49" s="390"/>
      <c r="BA49" s="391"/>
      <c r="BB49" s="369"/>
      <c r="BC49" s="370"/>
      <c r="BD49" s="369"/>
      <c r="BE49" s="370"/>
      <c r="BF49" s="369"/>
      <c r="BG49" s="370"/>
      <c r="BH49" s="369"/>
      <c r="BI49" s="370"/>
      <c r="BJ49" s="369"/>
      <c r="BK49" s="370"/>
      <c r="BL49" s="369"/>
      <c r="BM49" s="370"/>
      <c r="BN49" s="396"/>
      <c r="BO49" s="397"/>
      <c r="BP49" s="382"/>
      <c r="BQ49" s="383"/>
      <c r="BR49" s="384"/>
      <c r="BS49" s="378"/>
      <c r="BU49" s="84"/>
      <c r="BY49" s="378"/>
      <c r="CA49" s="51"/>
    </row>
    <row r="50" spans="1:79" s="49" customFormat="1" ht="10.5" customHeight="1" x14ac:dyDescent="0.15">
      <c r="A50" s="411"/>
      <c r="B50" s="412"/>
      <c r="C50" s="447"/>
      <c r="D50" s="448"/>
      <c r="E50" s="448"/>
      <c r="F50" s="448"/>
      <c r="G50" s="448"/>
      <c r="H50" s="448"/>
      <c r="I50" s="449"/>
      <c r="J50" s="38">
        <f>IF(ISBLANK(J48),"",X42)</f>
        <v>0</v>
      </c>
      <c r="K50" s="39" t="s">
        <v>19</v>
      </c>
      <c r="L50" s="40">
        <f>IF(ISBLANK(J48),"",V42)</f>
        <v>0</v>
      </c>
      <c r="M50" s="38">
        <f>IF(ISBLANK(M48),"",AA42)</f>
        <v>5</v>
      </c>
      <c r="N50" s="39" t="s">
        <v>19</v>
      </c>
      <c r="O50" s="40">
        <f>IF(ISBLANK(M48),"",Y42)</f>
        <v>0</v>
      </c>
      <c r="P50" s="38">
        <f>IF(ISBLANK(P48),"",X46)</f>
        <v>1</v>
      </c>
      <c r="Q50" s="39" t="s">
        <v>19</v>
      </c>
      <c r="R50" s="40">
        <f>IF(ISBLANK(P48),"",V46)</f>
        <v>0</v>
      </c>
      <c r="S50" s="38">
        <f>IF(ISBLANK(S48),"",AA46)</f>
        <v>0</v>
      </c>
      <c r="T50" s="39" t="s">
        <v>19</v>
      </c>
      <c r="U50" s="40">
        <f>IF(ISBLANK(S48),"",Y46)</f>
        <v>0</v>
      </c>
      <c r="V50" s="24"/>
      <c r="W50" s="25"/>
      <c r="X50" s="25"/>
      <c r="Y50" s="25"/>
      <c r="Z50" s="25"/>
      <c r="AA50" s="26"/>
      <c r="AB50" s="97">
        <v>3</v>
      </c>
      <c r="AC50" s="95" t="s">
        <v>19</v>
      </c>
      <c r="AD50" s="98">
        <v>0</v>
      </c>
      <c r="AE50" s="30">
        <v>1</v>
      </c>
      <c r="AF50" s="28" t="s">
        <v>19</v>
      </c>
      <c r="AG50" s="31">
        <v>2</v>
      </c>
      <c r="AH50" s="97">
        <v>3</v>
      </c>
      <c r="AI50" s="95" t="s">
        <v>19</v>
      </c>
      <c r="AJ50" s="98">
        <v>1</v>
      </c>
      <c r="AK50" s="30">
        <v>2</v>
      </c>
      <c r="AL50" s="28" t="s">
        <v>19</v>
      </c>
      <c r="AM50" s="31">
        <v>0</v>
      </c>
      <c r="AN50" s="97">
        <v>14</v>
      </c>
      <c r="AO50" s="95" t="s">
        <v>19</v>
      </c>
      <c r="AP50" s="98">
        <v>0</v>
      </c>
      <c r="AQ50" s="30">
        <v>11</v>
      </c>
      <c r="AR50" s="28" t="s">
        <v>19</v>
      </c>
      <c r="AS50" s="31">
        <v>0</v>
      </c>
      <c r="AT50" s="97">
        <v>0</v>
      </c>
      <c r="AU50" s="95" t="s">
        <v>19</v>
      </c>
      <c r="AV50" s="98">
        <v>1</v>
      </c>
      <c r="AW50" s="30">
        <v>0</v>
      </c>
      <c r="AX50" s="28" t="s">
        <v>19</v>
      </c>
      <c r="AY50" s="31">
        <v>1</v>
      </c>
      <c r="AZ50" s="390"/>
      <c r="BA50" s="391"/>
      <c r="BB50" s="369"/>
      <c r="BC50" s="370"/>
      <c r="BD50" s="369"/>
      <c r="BE50" s="370"/>
      <c r="BF50" s="369"/>
      <c r="BG50" s="370"/>
      <c r="BH50" s="369"/>
      <c r="BI50" s="370"/>
      <c r="BJ50" s="369"/>
      <c r="BK50" s="370"/>
      <c r="BL50" s="369"/>
      <c r="BM50" s="370"/>
      <c r="BN50" s="396"/>
      <c r="BO50" s="397"/>
      <c r="BP50" s="382"/>
      <c r="BQ50" s="383"/>
      <c r="BR50" s="384"/>
      <c r="BS50" s="378"/>
      <c r="BU50" s="84"/>
      <c r="BY50" s="378"/>
      <c r="CA50" s="51"/>
    </row>
    <row r="51" spans="1:79" s="49" customFormat="1" ht="10.5" customHeight="1" x14ac:dyDescent="0.15">
      <c r="A51" s="411"/>
      <c r="B51" s="412"/>
      <c r="C51" s="450"/>
      <c r="D51" s="451"/>
      <c r="E51" s="451"/>
      <c r="F51" s="451"/>
      <c r="G51" s="451"/>
      <c r="H51" s="451"/>
      <c r="I51" s="452"/>
      <c r="J51" s="35">
        <f>IF(ISBLANK(J48),"",SUM(J49:J50))</f>
        <v>3</v>
      </c>
      <c r="K51" s="36" t="s">
        <v>20</v>
      </c>
      <c r="L51" s="37">
        <f>IF(ISBLANK(J48),"",SUM(L49:L50))</f>
        <v>0</v>
      </c>
      <c r="M51" s="35">
        <f>IF(ISBLANK(M48),"",SUM(M49:M50))</f>
        <v>6</v>
      </c>
      <c r="N51" s="36" t="s">
        <v>20</v>
      </c>
      <c r="O51" s="37">
        <f>IF(ISBLANK(M48),"",SUM(O49:O50))</f>
        <v>0</v>
      </c>
      <c r="P51" s="35">
        <f>IF(ISBLANK(P48),"",SUM(P49:P50))</f>
        <v>1</v>
      </c>
      <c r="Q51" s="36" t="s">
        <v>20</v>
      </c>
      <c r="R51" s="37">
        <f>IF(ISBLANK(P48),"",SUM(R49:R50))</f>
        <v>1</v>
      </c>
      <c r="S51" s="35">
        <f>IF(ISBLANK(S48),"",SUM(S49:S50))</f>
        <v>0</v>
      </c>
      <c r="T51" s="36" t="s">
        <v>20</v>
      </c>
      <c r="U51" s="37">
        <f>IF(ISBLANK(S48),"",SUM(U49:U50))</f>
        <v>0</v>
      </c>
      <c r="V51" s="32"/>
      <c r="W51" s="33"/>
      <c r="X51" s="33"/>
      <c r="Y51" s="33"/>
      <c r="Z51" s="33"/>
      <c r="AA51" s="34"/>
      <c r="AB51" s="35">
        <f>IF(ISBLANK(AB48),"",SUM(AB49:AB50))</f>
        <v>3</v>
      </c>
      <c r="AC51" s="36" t="s">
        <v>20</v>
      </c>
      <c r="AD51" s="37">
        <f>IF(ISBLANK(AB48),"",SUM(AD49:AD50))</f>
        <v>0</v>
      </c>
      <c r="AE51" s="35">
        <f>IF(ISBLANK(AE48),"",SUM(AE49:AE50))</f>
        <v>4</v>
      </c>
      <c r="AF51" s="36" t="s">
        <v>20</v>
      </c>
      <c r="AG51" s="37">
        <f>IF(ISBLANK(AE48),"",SUM(AG49:AG50))</f>
        <v>2</v>
      </c>
      <c r="AH51" s="35">
        <f>IF(ISBLANK(AH48),"",SUM(AH49:AH50))</f>
        <v>3</v>
      </c>
      <c r="AI51" s="36" t="s">
        <v>20</v>
      </c>
      <c r="AJ51" s="37">
        <f>IF(ISBLANK(AH48),"",SUM(AJ49:AJ50))</f>
        <v>1</v>
      </c>
      <c r="AK51" s="35">
        <f>IF(ISBLANK(AK48),"",SUM(AK49:AK50))</f>
        <v>2</v>
      </c>
      <c r="AL51" s="36" t="s">
        <v>20</v>
      </c>
      <c r="AM51" s="37">
        <f>IF(ISBLANK(AK48),"",SUM(AM49:AM50))</f>
        <v>0</v>
      </c>
      <c r="AN51" s="35">
        <f>IF(ISBLANK(AN48),"",SUM(AN49:AN50))</f>
        <v>21</v>
      </c>
      <c r="AO51" s="36" t="s">
        <v>20</v>
      </c>
      <c r="AP51" s="37">
        <f>IF(ISBLANK(AN48),"",SUM(AP49:AP50))</f>
        <v>0</v>
      </c>
      <c r="AQ51" s="35">
        <f>IF(ISBLANK(AQ48),"",SUM(AQ49:AQ50))</f>
        <v>13</v>
      </c>
      <c r="AR51" s="36" t="s">
        <v>20</v>
      </c>
      <c r="AS51" s="37">
        <f>IF(ISBLANK(AQ48),"",SUM(AS49:AS50))</f>
        <v>0</v>
      </c>
      <c r="AT51" s="35">
        <f>IF(ISBLANK(AT48),"",SUM(AT49:AT50))</f>
        <v>1</v>
      </c>
      <c r="AU51" s="36" t="s">
        <v>20</v>
      </c>
      <c r="AV51" s="37">
        <f>IF(ISBLANK(AT48),"",SUM(AV49:AV50))</f>
        <v>2</v>
      </c>
      <c r="AW51" s="35">
        <f>IF(ISBLANK(AW48),"",SUM(AW49:AW50))</f>
        <v>0</v>
      </c>
      <c r="AX51" s="36" t="s">
        <v>20</v>
      </c>
      <c r="AY51" s="37">
        <f>IF(ISBLANK(AW48),"",SUM(AY49:AY50))</f>
        <v>4</v>
      </c>
      <c r="AZ51" s="392"/>
      <c r="BA51" s="393"/>
      <c r="BB51" s="371"/>
      <c r="BC51" s="372"/>
      <c r="BD51" s="371"/>
      <c r="BE51" s="372"/>
      <c r="BF51" s="371"/>
      <c r="BG51" s="372"/>
      <c r="BH51" s="371"/>
      <c r="BI51" s="372"/>
      <c r="BJ51" s="371"/>
      <c r="BK51" s="372"/>
      <c r="BL51" s="371"/>
      <c r="BM51" s="372"/>
      <c r="BN51" s="398"/>
      <c r="BO51" s="399"/>
      <c r="BP51" s="385"/>
      <c r="BQ51" s="386"/>
      <c r="BR51" s="387"/>
      <c r="BS51" s="378"/>
      <c r="BU51" s="84"/>
      <c r="BY51" s="378"/>
      <c r="CA51" s="51"/>
    </row>
    <row r="52" spans="1:79" s="49" customFormat="1" ht="18" customHeight="1" x14ac:dyDescent="0.15">
      <c r="A52" s="411">
        <f t="shared" ref="A52" si="10">BP52</f>
        <v>6</v>
      </c>
      <c r="B52" s="412">
        <v>4</v>
      </c>
      <c r="C52" s="444" t="s">
        <v>41</v>
      </c>
      <c r="D52" s="445"/>
      <c r="E52" s="445"/>
      <c r="F52" s="445"/>
      <c r="G52" s="445"/>
      <c r="H52" s="445"/>
      <c r="I52" s="446"/>
      <c r="J52" s="400" t="s">
        <v>97</v>
      </c>
      <c r="K52" s="401"/>
      <c r="L52" s="405"/>
      <c r="M52" s="400" t="s">
        <v>137</v>
      </c>
      <c r="N52" s="401"/>
      <c r="O52" s="405"/>
      <c r="P52" s="400" t="s">
        <v>97</v>
      </c>
      <c r="Q52" s="401"/>
      <c r="R52" s="405"/>
      <c r="S52" s="400" t="s">
        <v>97</v>
      </c>
      <c r="T52" s="401"/>
      <c r="U52" s="405"/>
      <c r="V52" s="400" t="s">
        <v>97</v>
      </c>
      <c r="W52" s="401"/>
      <c r="X52" s="405"/>
      <c r="Y52" s="400" t="s">
        <v>97</v>
      </c>
      <c r="Z52" s="401"/>
      <c r="AA52" s="405"/>
      <c r="AB52" s="21"/>
      <c r="AC52" s="22"/>
      <c r="AD52" s="22"/>
      <c r="AE52" s="22"/>
      <c r="AF52" s="22"/>
      <c r="AG52" s="23"/>
      <c r="AH52" s="402" t="s">
        <v>276</v>
      </c>
      <c r="AI52" s="403"/>
      <c r="AJ52" s="404"/>
      <c r="AK52" s="400" t="s">
        <v>403</v>
      </c>
      <c r="AL52" s="401"/>
      <c r="AM52" s="405"/>
      <c r="AN52" s="402" t="s">
        <v>136</v>
      </c>
      <c r="AO52" s="403"/>
      <c r="AP52" s="404"/>
      <c r="AQ52" s="400" t="s">
        <v>363</v>
      </c>
      <c r="AR52" s="401"/>
      <c r="AS52" s="405"/>
      <c r="AT52" s="402" t="s">
        <v>301</v>
      </c>
      <c r="AU52" s="403"/>
      <c r="AV52" s="404"/>
      <c r="AW52" s="400" t="s">
        <v>97</v>
      </c>
      <c r="AX52" s="401"/>
      <c r="AY52" s="405"/>
      <c r="AZ52" s="388">
        <f>SUM(BB52:BG55)</f>
        <v>12</v>
      </c>
      <c r="BA52" s="389"/>
      <c r="BB52" s="367">
        <f>COUNTIF(J52:AY52,"○")</f>
        <v>2</v>
      </c>
      <c r="BC52" s="368"/>
      <c r="BD52" s="367">
        <f>COUNTIF(J52:AY52,"△")</f>
        <v>1</v>
      </c>
      <c r="BE52" s="368"/>
      <c r="BF52" s="367">
        <f>COUNTIF(J52:AY52,"●")</f>
        <v>9</v>
      </c>
      <c r="BG52" s="368"/>
      <c r="BH52" s="367">
        <f>BB52*3+BD52*1</f>
        <v>7</v>
      </c>
      <c r="BI52" s="368"/>
      <c r="BJ52" s="367">
        <f t="shared" ref="BJ52" si="11">SUM(J55,P55,V55,AB55,M55,S55,Y55,AE55,AH55,AK55,AN55,AQ55,AT55,AW55)</f>
        <v>14</v>
      </c>
      <c r="BK52" s="368"/>
      <c r="BL52" s="367">
        <f t="shared" ref="BL52" si="12">SUM(L55,R55,X55,AD55,O55,U55,AA55,AG55,AJ55,AM55,AP55,AS55,AV55,AY55)</f>
        <v>50</v>
      </c>
      <c r="BM52" s="368"/>
      <c r="BN52" s="394">
        <f t="shared" ref="BN52" si="13">BJ52-BL52</f>
        <v>-36</v>
      </c>
      <c r="BO52" s="395"/>
      <c r="BP52" s="379">
        <f t="shared" ref="BP52" si="14">IF(ISBLANK(B52),"",RANK(BS52,$BS$40:$BS$67) )</f>
        <v>6</v>
      </c>
      <c r="BQ52" s="380"/>
      <c r="BR52" s="381"/>
      <c r="BS52" s="378">
        <f>BH52*10000+BN52*100+BJ52</f>
        <v>66414</v>
      </c>
      <c r="BU52" s="84"/>
      <c r="BY52" s="378"/>
      <c r="CA52" s="51"/>
    </row>
    <row r="53" spans="1:79" s="49" customFormat="1" ht="10.5" customHeight="1" x14ac:dyDescent="0.15">
      <c r="A53" s="411"/>
      <c r="B53" s="412"/>
      <c r="C53" s="447"/>
      <c r="D53" s="448"/>
      <c r="E53" s="448"/>
      <c r="F53" s="448"/>
      <c r="G53" s="448"/>
      <c r="H53" s="448"/>
      <c r="I53" s="449"/>
      <c r="J53" s="38">
        <f>IF(ISBLANK(J52),"",AD41)</f>
        <v>0</v>
      </c>
      <c r="K53" s="39" t="s">
        <v>18</v>
      </c>
      <c r="L53" s="40">
        <f>IF(ISBLANK(J52),"",AB41)</f>
        <v>1</v>
      </c>
      <c r="M53" s="38">
        <f>IF(ISBLANK(M52),"",AG41)</f>
        <v>0</v>
      </c>
      <c r="N53" s="39" t="s">
        <v>18</v>
      </c>
      <c r="O53" s="40">
        <f>IF(ISBLANK(M52),"",AE41)</f>
        <v>0</v>
      </c>
      <c r="P53" s="38">
        <f>IF(ISBLANK(P52),"",AD45)</f>
        <v>0</v>
      </c>
      <c r="Q53" s="39" t="s">
        <v>18</v>
      </c>
      <c r="R53" s="40">
        <f>IF(ISBLANK(P52),"",AB45)</f>
        <v>6</v>
      </c>
      <c r="S53" s="38">
        <f>IF(ISBLANK(S52),"",AG45)</f>
        <v>0</v>
      </c>
      <c r="T53" s="39" t="s">
        <v>18</v>
      </c>
      <c r="U53" s="40">
        <f>IF(ISBLANK(S52),"",AE45)</f>
        <v>7</v>
      </c>
      <c r="V53" s="38">
        <f>IF(ISBLANK(V52),"",AD49)</f>
        <v>0</v>
      </c>
      <c r="W53" s="39" t="s">
        <v>18</v>
      </c>
      <c r="X53" s="40">
        <f>IF(ISBLANK(V52),"",AB49)</f>
        <v>0</v>
      </c>
      <c r="Y53" s="38">
        <f>IF(ISBLANK(Y52),"",AG49)</f>
        <v>0</v>
      </c>
      <c r="Z53" s="39" t="s">
        <v>18</v>
      </c>
      <c r="AA53" s="40">
        <f>IF(ISBLANK(Y52),"",AE49)</f>
        <v>3</v>
      </c>
      <c r="AB53" s="24"/>
      <c r="AC53" s="25"/>
      <c r="AD53" s="25"/>
      <c r="AE53" s="25"/>
      <c r="AF53" s="25"/>
      <c r="AG53" s="26"/>
      <c r="AH53" s="94">
        <v>0</v>
      </c>
      <c r="AI53" s="95" t="s">
        <v>18</v>
      </c>
      <c r="AJ53" s="96">
        <v>1</v>
      </c>
      <c r="AK53" s="27">
        <v>0</v>
      </c>
      <c r="AL53" s="28" t="s">
        <v>18</v>
      </c>
      <c r="AM53" s="29">
        <v>2</v>
      </c>
      <c r="AN53" s="94">
        <v>0</v>
      </c>
      <c r="AO53" s="95" t="s">
        <v>18</v>
      </c>
      <c r="AP53" s="96">
        <v>2</v>
      </c>
      <c r="AQ53" s="27">
        <v>3</v>
      </c>
      <c r="AR53" s="28" t="s">
        <v>18</v>
      </c>
      <c r="AS53" s="29">
        <v>0</v>
      </c>
      <c r="AT53" s="94">
        <v>0</v>
      </c>
      <c r="AU53" s="95" t="s">
        <v>18</v>
      </c>
      <c r="AV53" s="96">
        <v>1</v>
      </c>
      <c r="AW53" s="27">
        <v>0</v>
      </c>
      <c r="AX53" s="28" t="s">
        <v>18</v>
      </c>
      <c r="AY53" s="29">
        <v>0</v>
      </c>
      <c r="AZ53" s="390"/>
      <c r="BA53" s="391"/>
      <c r="BB53" s="369"/>
      <c r="BC53" s="370"/>
      <c r="BD53" s="369"/>
      <c r="BE53" s="370"/>
      <c r="BF53" s="369"/>
      <c r="BG53" s="370"/>
      <c r="BH53" s="369"/>
      <c r="BI53" s="370"/>
      <c r="BJ53" s="369"/>
      <c r="BK53" s="370"/>
      <c r="BL53" s="369"/>
      <c r="BM53" s="370"/>
      <c r="BN53" s="396"/>
      <c r="BO53" s="397"/>
      <c r="BP53" s="382"/>
      <c r="BQ53" s="383"/>
      <c r="BR53" s="384"/>
      <c r="BS53" s="378"/>
      <c r="BU53" s="84"/>
      <c r="BY53" s="378"/>
      <c r="CA53" s="51"/>
    </row>
    <row r="54" spans="1:79" s="49" customFormat="1" ht="10.5" customHeight="1" x14ac:dyDescent="0.15">
      <c r="A54" s="411"/>
      <c r="B54" s="412"/>
      <c r="C54" s="447"/>
      <c r="D54" s="448"/>
      <c r="E54" s="448"/>
      <c r="F54" s="448"/>
      <c r="G54" s="448"/>
      <c r="H54" s="448"/>
      <c r="I54" s="449"/>
      <c r="J54" s="38">
        <f>IF(ISBLANK(J52),"",AD42)</f>
        <v>0</v>
      </c>
      <c r="K54" s="39" t="s">
        <v>19</v>
      </c>
      <c r="L54" s="40">
        <f>IF(ISBLANK(J52),"",AB42)</f>
        <v>3</v>
      </c>
      <c r="M54" s="38">
        <f>IF(ISBLANK(M52),"",AG42)</f>
        <v>1</v>
      </c>
      <c r="N54" s="39" t="s">
        <v>19</v>
      </c>
      <c r="O54" s="40">
        <f>IF(ISBLANK(M52),"",AE42)</f>
        <v>0</v>
      </c>
      <c r="P54" s="38">
        <f>IF(ISBLANK(P52),"",AD46)</f>
        <v>0</v>
      </c>
      <c r="Q54" s="39" t="s">
        <v>19</v>
      </c>
      <c r="R54" s="40">
        <f>IF(ISBLANK(P52),"",AB46)</f>
        <v>5</v>
      </c>
      <c r="S54" s="38">
        <f>IF(ISBLANK(S52),"",AG46)</f>
        <v>0</v>
      </c>
      <c r="T54" s="39" t="s">
        <v>19</v>
      </c>
      <c r="U54" s="40">
        <f>IF(ISBLANK(S52),"",AE46)</f>
        <v>4</v>
      </c>
      <c r="V54" s="38">
        <f>IF(ISBLANK(V52),"",AD50)</f>
        <v>0</v>
      </c>
      <c r="W54" s="39" t="s">
        <v>19</v>
      </c>
      <c r="X54" s="40">
        <f>IF(ISBLANK(V52),"",AB50)</f>
        <v>3</v>
      </c>
      <c r="Y54" s="38">
        <f>IF(ISBLANK(Y52),"",AG50)</f>
        <v>2</v>
      </c>
      <c r="Z54" s="39" t="s">
        <v>19</v>
      </c>
      <c r="AA54" s="40">
        <f>IF(ISBLANK(Y52),"",AE50)</f>
        <v>1</v>
      </c>
      <c r="AB54" s="24"/>
      <c r="AC54" s="25"/>
      <c r="AD54" s="25"/>
      <c r="AE54" s="25"/>
      <c r="AF54" s="25"/>
      <c r="AG54" s="26"/>
      <c r="AH54" s="97">
        <v>0</v>
      </c>
      <c r="AI54" s="95" t="s">
        <v>19</v>
      </c>
      <c r="AJ54" s="98">
        <v>1</v>
      </c>
      <c r="AK54" s="30">
        <v>1</v>
      </c>
      <c r="AL54" s="28" t="s">
        <v>19</v>
      </c>
      <c r="AM54" s="31">
        <v>1</v>
      </c>
      <c r="AN54" s="97">
        <v>3</v>
      </c>
      <c r="AO54" s="95" t="s">
        <v>19</v>
      </c>
      <c r="AP54" s="98">
        <v>1</v>
      </c>
      <c r="AQ54" s="30">
        <v>3</v>
      </c>
      <c r="AR54" s="28" t="s">
        <v>19</v>
      </c>
      <c r="AS54" s="31">
        <v>0</v>
      </c>
      <c r="AT54" s="97">
        <v>0</v>
      </c>
      <c r="AU54" s="95" t="s">
        <v>19</v>
      </c>
      <c r="AV54" s="98">
        <v>3</v>
      </c>
      <c r="AW54" s="30">
        <v>1</v>
      </c>
      <c r="AX54" s="28" t="s">
        <v>19</v>
      </c>
      <c r="AY54" s="31">
        <v>5</v>
      </c>
      <c r="AZ54" s="390"/>
      <c r="BA54" s="391"/>
      <c r="BB54" s="369"/>
      <c r="BC54" s="370"/>
      <c r="BD54" s="369"/>
      <c r="BE54" s="370"/>
      <c r="BF54" s="369"/>
      <c r="BG54" s="370"/>
      <c r="BH54" s="369"/>
      <c r="BI54" s="370"/>
      <c r="BJ54" s="369"/>
      <c r="BK54" s="370"/>
      <c r="BL54" s="369"/>
      <c r="BM54" s="370"/>
      <c r="BN54" s="396"/>
      <c r="BO54" s="397"/>
      <c r="BP54" s="382"/>
      <c r="BQ54" s="383"/>
      <c r="BR54" s="384"/>
      <c r="BS54" s="378"/>
      <c r="BU54" s="84"/>
      <c r="BY54" s="378"/>
      <c r="CA54" s="51"/>
    </row>
    <row r="55" spans="1:79" s="49" customFormat="1" ht="10.5" customHeight="1" x14ac:dyDescent="0.15">
      <c r="A55" s="411"/>
      <c r="B55" s="412"/>
      <c r="C55" s="450"/>
      <c r="D55" s="451"/>
      <c r="E55" s="451"/>
      <c r="F55" s="451"/>
      <c r="G55" s="451"/>
      <c r="H55" s="451"/>
      <c r="I55" s="452"/>
      <c r="J55" s="35">
        <f>IF(ISBLANK(J52),"",SUM(J53:J54))</f>
        <v>0</v>
      </c>
      <c r="K55" s="36" t="s">
        <v>20</v>
      </c>
      <c r="L55" s="37">
        <f>IF(ISBLANK(J52),"",SUM(L53:L54))</f>
        <v>4</v>
      </c>
      <c r="M55" s="35">
        <f>IF(ISBLANK(M52),"",SUM(M53:M54))</f>
        <v>1</v>
      </c>
      <c r="N55" s="36" t="s">
        <v>20</v>
      </c>
      <c r="O55" s="37">
        <f>IF(ISBLANK(M52),"",SUM(O53:O54))</f>
        <v>0</v>
      </c>
      <c r="P55" s="35">
        <f>IF(ISBLANK(P52),"",SUM(P53:P54))</f>
        <v>0</v>
      </c>
      <c r="Q55" s="36" t="s">
        <v>20</v>
      </c>
      <c r="R55" s="37">
        <f>IF(ISBLANK(P52),"",SUM(R53:R54))</f>
        <v>11</v>
      </c>
      <c r="S55" s="35">
        <f>IF(ISBLANK(S52),"",SUM(S53:S54))</f>
        <v>0</v>
      </c>
      <c r="T55" s="36" t="s">
        <v>20</v>
      </c>
      <c r="U55" s="37">
        <f>IF(ISBLANK(S52),"",SUM(U53:U54))</f>
        <v>11</v>
      </c>
      <c r="V55" s="35">
        <f>IF(ISBLANK(V52),"",SUM(V53:V54))</f>
        <v>0</v>
      </c>
      <c r="W55" s="36" t="s">
        <v>20</v>
      </c>
      <c r="X55" s="37">
        <f>IF(ISBLANK(V52),"",SUM(X53:X54))</f>
        <v>3</v>
      </c>
      <c r="Y55" s="35">
        <f>IF(ISBLANK(Y52),"",SUM(Y53:Y54))</f>
        <v>2</v>
      </c>
      <c r="Z55" s="36" t="s">
        <v>20</v>
      </c>
      <c r="AA55" s="37">
        <f>IF(ISBLANK(Y52),"",SUM(AA53:AA54))</f>
        <v>4</v>
      </c>
      <c r="AB55" s="32"/>
      <c r="AC55" s="33"/>
      <c r="AD55" s="33"/>
      <c r="AE55" s="33"/>
      <c r="AF55" s="33"/>
      <c r="AG55" s="34"/>
      <c r="AH55" s="35">
        <f>IF(ISBLANK(AH52),"",SUM(AH53:AH54))</f>
        <v>0</v>
      </c>
      <c r="AI55" s="36" t="s">
        <v>20</v>
      </c>
      <c r="AJ55" s="37">
        <f>IF(ISBLANK(AH52),"",SUM(AJ53:AJ54))</f>
        <v>2</v>
      </c>
      <c r="AK55" s="35">
        <f>IF(ISBLANK(AK52),"",SUM(AK53:AK54))</f>
        <v>1</v>
      </c>
      <c r="AL55" s="36" t="s">
        <v>20</v>
      </c>
      <c r="AM55" s="37">
        <f>IF(ISBLANK(AK52),"",SUM(AM53:AM54))</f>
        <v>3</v>
      </c>
      <c r="AN55" s="35">
        <f>IF(ISBLANK(AN52),"",SUM(AN53:AN54))</f>
        <v>3</v>
      </c>
      <c r="AO55" s="36" t="s">
        <v>20</v>
      </c>
      <c r="AP55" s="37">
        <f>IF(ISBLANK(AN52),"",SUM(AP53:AP54))</f>
        <v>3</v>
      </c>
      <c r="AQ55" s="35">
        <f>IF(ISBLANK(AQ52),"",SUM(AQ53:AQ54))</f>
        <v>6</v>
      </c>
      <c r="AR55" s="36" t="s">
        <v>20</v>
      </c>
      <c r="AS55" s="37">
        <f>IF(ISBLANK(AQ52),"",SUM(AS53:AS54))</f>
        <v>0</v>
      </c>
      <c r="AT55" s="35">
        <f>IF(ISBLANK(AT52),"",SUM(AT53:AT54))</f>
        <v>0</v>
      </c>
      <c r="AU55" s="36" t="s">
        <v>20</v>
      </c>
      <c r="AV55" s="37">
        <f>IF(ISBLANK(AT52),"",SUM(AV53:AV54))</f>
        <v>4</v>
      </c>
      <c r="AW55" s="35">
        <f>IF(ISBLANK(AW52),"",SUM(AW53:AW54))</f>
        <v>1</v>
      </c>
      <c r="AX55" s="36" t="s">
        <v>20</v>
      </c>
      <c r="AY55" s="37">
        <f>IF(ISBLANK(AW52),"",SUM(AY53:AY54))</f>
        <v>5</v>
      </c>
      <c r="AZ55" s="392"/>
      <c r="BA55" s="393"/>
      <c r="BB55" s="371"/>
      <c r="BC55" s="372"/>
      <c r="BD55" s="371"/>
      <c r="BE55" s="372"/>
      <c r="BF55" s="371"/>
      <c r="BG55" s="372"/>
      <c r="BH55" s="371"/>
      <c r="BI55" s="372"/>
      <c r="BJ55" s="371"/>
      <c r="BK55" s="372"/>
      <c r="BL55" s="371"/>
      <c r="BM55" s="372"/>
      <c r="BN55" s="398"/>
      <c r="BO55" s="399"/>
      <c r="BP55" s="385"/>
      <c r="BQ55" s="386"/>
      <c r="BR55" s="387"/>
      <c r="BS55" s="378"/>
      <c r="BU55" s="84"/>
      <c r="BY55" s="378"/>
      <c r="CA55" s="51"/>
    </row>
    <row r="56" spans="1:79" s="49" customFormat="1" ht="18" customHeight="1" x14ac:dyDescent="0.15">
      <c r="A56" s="411">
        <f t="shared" ref="A56" si="15">BP56</f>
        <v>4</v>
      </c>
      <c r="B56" s="412">
        <v>5</v>
      </c>
      <c r="C56" s="444" t="s">
        <v>47</v>
      </c>
      <c r="D56" s="445"/>
      <c r="E56" s="445"/>
      <c r="F56" s="445"/>
      <c r="G56" s="445"/>
      <c r="H56" s="445"/>
      <c r="I56" s="446"/>
      <c r="J56" s="400" t="s">
        <v>97</v>
      </c>
      <c r="K56" s="401"/>
      <c r="L56" s="405"/>
      <c r="M56" s="400" t="s">
        <v>391</v>
      </c>
      <c r="N56" s="401"/>
      <c r="O56" s="405"/>
      <c r="P56" s="400" t="s">
        <v>301</v>
      </c>
      <c r="Q56" s="401"/>
      <c r="R56" s="405"/>
      <c r="S56" s="400" t="s">
        <v>136</v>
      </c>
      <c r="T56" s="401"/>
      <c r="U56" s="405"/>
      <c r="V56" s="400" t="s">
        <v>135</v>
      </c>
      <c r="W56" s="401"/>
      <c r="X56" s="405"/>
      <c r="Y56" s="400" t="s">
        <v>323</v>
      </c>
      <c r="Z56" s="401"/>
      <c r="AA56" s="405"/>
      <c r="AB56" s="400" t="s">
        <v>137</v>
      </c>
      <c r="AC56" s="401"/>
      <c r="AD56" s="405"/>
      <c r="AE56" s="400" t="s">
        <v>402</v>
      </c>
      <c r="AF56" s="401"/>
      <c r="AG56" s="405"/>
      <c r="AH56" s="21"/>
      <c r="AI56" s="22"/>
      <c r="AJ56" s="22"/>
      <c r="AK56" s="22"/>
      <c r="AL56" s="22"/>
      <c r="AM56" s="23"/>
      <c r="AN56" s="402" t="s">
        <v>137</v>
      </c>
      <c r="AO56" s="403"/>
      <c r="AP56" s="404"/>
      <c r="AQ56" s="400" t="s">
        <v>137</v>
      </c>
      <c r="AR56" s="401"/>
      <c r="AS56" s="405"/>
      <c r="AT56" s="402" t="s">
        <v>97</v>
      </c>
      <c r="AU56" s="403"/>
      <c r="AV56" s="404"/>
      <c r="AW56" s="402" t="s">
        <v>137</v>
      </c>
      <c r="AX56" s="403"/>
      <c r="AY56" s="404"/>
      <c r="AZ56" s="388">
        <f>SUM(BB56:BG59)</f>
        <v>12</v>
      </c>
      <c r="BA56" s="389"/>
      <c r="BB56" s="367">
        <f>COUNTIF(J56:AY56,"○")</f>
        <v>5</v>
      </c>
      <c r="BC56" s="368"/>
      <c r="BD56" s="367">
        <f>COUNTIF(J56:AY56,"△")</f>
        <v>2</v>
      </c>
      <c r="BE56" s="368"/>
      <c r="BF56" s="367">
        <f>COUNTIF(J56:AY56,"●")</f>
        <v>5</v>
      </c>
      <c r="BG56" s="368"/>
      <c r="BH56" s="367">
        <f>BB56*3+BD56*1</f>
        <v>17</v>
      </c>
      <c r="BI56" s="368"/>
      <c r="BJ56" s="367">
        <f t="shared" ref="BJ56" si="16">SUM(J59,P59,V59,AB59,M59,S59,Y59,AE59,AH59,AK59,AN59,AQ59,AT59,AW59)</f>
        <v>48</v>
      </c>
      <c r="BK56" s="368"/>
      <c r="BL56" s="367">
        <f t="shared" ref="BL56" si="17">SUM(L59,R59,X59,AD59,O59,U59,AA59,AG59,AJ59,AM59,AP59,AS59,AV59,AY59)</f>
        <v>15</v>
      </c>
      <c r="BM56" s="368"/>
      <c r="BN56" s="394">
        <f t="shared" ref="BN56" si="18">BJ56-BL56</f>
        <v>33</v>
      </c>
      <c r="BO56" s="395"/>
      <c r="BP56" s="379">
        <f t="shared" ref="BP56" si="19">IF(ISBLANK(B56),"",RANK(BS56,$BS$40:$BS$67) )</f>
        <v>4</v>
      </c>
      <c r="BQ56" s="380"/>
      <c r="BR56" s="381"/>
      <c r="BS56" s="378">
        <f>BH56*10000+BN56*100+BJ56</f>
        <v>173348</v>
      </c>
      <c r="BU56" s="84"/>
      <c r="BY56" s="378"/>
      <c r="CA56" s="51"/>
    </row>
    <row r="57" spans="1:79" s="49" customFormat="1" ht="10.5" customHeight="1" x14ac:dyDescent="0.15">
      <c r="A57" s="411"/>
      <c r="B57" s="412"/>
      <c r="C57" s="447"/>
      <c r="D57" s="448"/>
      <c r="E57" s="448"/>
      <c r="F57" s="448"/>
      <c r="G57" s="448"/>
      <c r="H57" s="448"/>
      <c r="I57" s="449"/>
      <c r="J57" s="38">
        <f>IF(ISBLANK(J56),"",AJ41)</f>
        <v>2</v>
      </c>
      <c r="K57" s="39" t="s">
        <v>18</v>
      </c>
      <c r="L57" s="40">
        <f>IF(ISBLANK(J56),"",AH41)</f>
        <v>1</v>
      </c>
      <c r="M57" s="38">
        <f>IF(ISBLANK(M56),"",AM41)</f>
        <v>0</v>
      </c>
      <c r="N57" s="39" t="s">
        <v>18</v>
      </c>
      <c r="O57" s="40">
        <f>IF(ISBLANK(M56),"",AK41)</f>
        <v>1</v>
      </c>
      <c r="P57" s="38">
        <f>IF(ISBLANK(P56),"",AJ45)</f>
        <v>1</v>
      </c>
      <c r="Q57" s="39" t="s">
        <v>18</v>
      </c>
      <c r="R57" s="40">
        <f>IF(ISBLANK(P56),"",AH45)</f>
        <v>1</v>
      </c>
      <c r="S57" s="38">
        <f>IF(ISBLANK(S56),"",AM45)</f>
        <v>0</v>
      </c>
      <c r="T57" s="39" t="s">
        <v>18</v>
      </c>
      <c r="U57" s="40">
        <f>IF(ISBLANK(S56),"",AK45)</f>
        <v>0</v>
      </c>
      <c r="V57" s="38">
        <f>IF(ISBLANK(V56),"",AJ49)</f>
        <v>0</v>
      </c>
      <c r="W57" s="39" t="s">
        <v>18</v>
      </c>
      <c r="X57" s="40">
        <f>IF(ISBLANK(V56),"",AH49)</f>
        <v>0</v>
      </c>
      <c r="Y57" s="38">
        <f>IF(ISBLANK(Y56),"",AM49)</f>
        <v>0</v>
      </c>
      <c r="Z57" s="39" t="s">
        <v>18</v>
      </c>
      <c r="AA57" s="40">
        <f>IF(ISBLANK(Y56),"",AK49)</f>
        <v>0</v>
      </c>
      <c r="AB57" s="38">
        <f>IF(ISBLANK(AB56),"",AJ53)</f>
        <v>1</v>
      </c>
      <c r="AC57" s="39" t="s">
        <v>18</v>
      </c>
      <c r="AD57" s="40">
        <f>IF(ISBLANK(AB56),"",AH53)</f>
        <v>0</v>
      </c>
      <c r="AE57" s="38">
        <f>IF(ISBLANK(AE56),"",AM53)</f>
        <v>2</v>
      </c>
      <c r="AF57" s="39" t="s">
        <v>18</v>
      </c>
      <c r="AG57" s="40">
        <f>IF(ISBLANK(AE56),"",AK53)</f>
        <v>0</v>
      </c>
      <c r="AH57" s="24"/>
      <c r="AI57" s="25"/>
      <c r="AJ57" s="25"/>
      <c r="AK57" s="25"/>
      <c r="AL57" s="25"/>
      <c r="AM57" s="26"/>
      <c r="AN57" s="94">
        <v>3</v>
      </c>
      <c r="AO57" s="95" t="s">
        <v>18</v>
      </c>
      <c r="AP57" s="96">
        <v>0</v>
      </c>
      <c r="AQ57" s="27">
        <v>10</v>
      </c>
      <c r="AR57" s="28" t="s">
        <v>18</v>
      </c>
      <c r="AS57" s="29">
        <v>1</v>
      </c>
      <c r="AT57" s="94">
        <v>0</v>
      </c>
      <c r="AU57" s="95" t="s">
        <v>18</v>
      </c>
      <c r="AV57" s="96">
        <v>1</v>
      </c>
      <c r="AW57" s="27">
        <v>1</v>
      </c>
      <c r="AX57" s="28" t="s">
        <v>18</v>
      </c>
      <c r="AY57" s="29">
        <v>0</v>
      </c>
      <c r="AZ57" s="390"/>
      <c r="BA57" s="391"/>
      <c r="BB57" s="369"/>
      <c r="BC57" s="370"/>
      <c r="BD57" s="369"/>
      <c r="BE57" s="370"/>
      <c r="BF57" s="369"/>
      <c r="BG57" s="370"/>
      <c r="BH57" s="369"/>
      <c r="BI57" s="370"/>
      <c r="BJ57" s="369"/>
      <c r="BK57" s="370"/>
      <c r="BL57" s="369"/>
      <c r="BM57" s="370"/>
      <c r="BN57" s="396"/>
      <c r="BO57" s="397"/>
      <c r="BP57" s="382"/>
      <c r="BQ57" s="383"/>
      <c r="BR57" s="384"/>
      <c r="BS57" s="378"/>
      <c r="BU57" s="84"/>
      <c r="BY57" s="378"/>
      <c r="CA57" s="51"/>
    </row>
    <row r="58" spans="1:79" s="49" customFormat="1" ht="10.5" customHeight="1" x14ac:dyDescent="0.15">
      <c r="A58" s="411"/>
      <c r="B58" s="412"/>
      <c r="C58" s="447"/>
      <c r="D58" s="448"/>
      <c r="E58" s="448"/>
      <c r="F58" s="448"/>
      <c r="G58" s="448"/>
      <c r="H58" s="448"/>
      <c r="I58" s="449"/>
      <c r="J58" s="38">
        <f>IF(ISBLANK(J56),"",AJ42)</f>
        <v>0</v>
      </c>
      <c r="K58" s="39" t="s">
        <v>19</v>
      </c>
      <c r="L58" s="40">
        <f>IF(ISBLANK(J56),"",AH42)</f>
        <v>2</v>
      </c>
      <c r="M58" s="38">
        <f>IF(ISBLANK(M56),"",AM42)</f>
        <v>2</v>
      </c>
      <c r="N58" s="39" t="s">
        <v>19</v>
      </c>
      <c r="O58" s="40">
        <f>IF(ISBLANK(M56),"",AK42)</f>
        <v>1</v>
      </c>
      <c r="P58" s="38">
        <f>IF(ISBLANK(P56),"",AJ46)</f>
        <v>0</v>
      </c>
      <c r="Q58" s="39" t="s">
        <v>19</v>
      </c>
      <c r="R58" s="40">
        <f>IF(ISBLANK(P56),"",AH46)</f>
        <v>1</v>
      </c>
      <c r="S58" s="38">
        <f>IF(ISBLANK(S56),"",AM46)</f>
        <v>0</v>
      </c>
      <c r="T58" s="39" t="s">
        <v>19</v>
      </c>
      <c r="U58" s="40">
        <f>IF(ISBLANK(S56),"",AK46)</f>
        <v>0</v>
      </c>
      <c r="V58" s="38">
        <f>IF(ISBLANK(V56),"",AJ50)</f>
        <v>1</v>
      </c>
      <c r="W58" s="39" t="s">
        <v>19</v>
      </c>
      <c r="X58" s="40">
        <f>IF(ISBLANK(V56),"",AH50)</f>
        <v>3</v>
      </c>
      <c r="Y58" s="38">
        <f>IF(ISBLANK(Y56),"",AM50)</f>
        <v>0</v>
      </c>
      <c r="Z58" s="39" t="s">
        <v>19</v>
      </c>
      <c r="AA58" s="40">
        <f>IF(ISBLANK(Y56),"",AK50)</f>
        <v>2</v>
      </c>
      <c r="AB58" s="38">
        <f>IF(ISBLANK(AB56),"",AJ54)</f>
        <v>1</v>
      </c>
      <c r="AC58" s="39" t="s">
        <v>19</v>
      </c>
      <c r="AD58" s="40">
        <f>IF(ISBLANK(AB56),"",AH54)</f>
        <v>0</v>
      </c>
      <c r="AE58" s="38">
        <f>IF(ISBLANK(AE56),"",AM54)</f>
        <v>1</v>
      </c>
      <c r="AF58" s="39" t="s">
        <v>19</v>
      </c>
      <c r="AG58" s="40">
        <f>IF(ISBLANK(AE56),"",AK54)</f>
        <v>1</v>
      </c>
      <c r="AH58" s="24"/>
      <c r="AI58" s="25"/>
      <c r="AJ58" s="25"/>
      <c r="AK58" s="25"/>
      <c r="AL58" s="25"/>
      <c r="AM58" s="26"/>
      <c r="AN58" s="97">
        <v>7</v>
      </c>
      <c r="AO58" s="95" t="s">
        <v>19</v>
      </c>
      <c r="AP58" s="98">
        <v>0</v>
      </c>
      <c r="AQ58" s="30">
        <v>14</v>
      </c>
      <c r="AR58" s="28" t="s">
        <v>19</v>
      </c>
      <c r="AS58" s="31">
        <v>0</v>
      </c>
      <c r="AT58" s="97">
        <v>0</v>
      </c>
      <c r="AU58" s="95" t="s">
        <v>19</v>
      </c>
      <c r="AV58" s="98">
        <v>0</v>
      </c>
      <c r="AW58" s="30">
        <v>2</v>
      </c>
      <c r="AX58" s="28" t="s">
        <v>19</v>
      </c>
      <c r="AY58" s="31">
        <v>0</v>
      </c>
      <c r="AZ58" s="390"/>
      <c r="BA58" s="391"/>
      <c r="BB58" s="369"/>
      <c r="BC58" s="370"/>
      <c r="BD58" s="369"/>
      <c r="BE58" s="370"/>
      <c r="BF58" s="369"/>
      <c r="BG58" s="370"/>
      <c r="BH58" s="369"/>
      <c r="BI58" s="370"/>
      <c r="BJ58" s="369"/>
      <c r="BK58" s="370"/>
      <c r="BL58" s="369"/>
      <c r="BM58" s="370"/>
      <c r="BN58" s="396"/>
      <c r="BO58" s="397"/>
      <c r="BP58" s="382"/>
      <c r="BQ58" s="383"/>
      <c r="BR58" s="384"/>
      <c r="BS58" s="378"/>
      <c r="BU58" s="84"/>
      <c r="BY58" s="378"/>
      <c r="CA58" s="51"/>
    </row>
    <row r="59" spans="1:79" s="49" customFormat="1" ht="10.5" customHeight="1" x14ac:dyDescent="0.15">
      <c r="A59" s="411"/>
      <c r="B59" s="412"/>
      <c r="C59" s="450"/>
      <c r="D59" s="451"/>
      <c r="E59" s="451"/>
      <c r="F59" s="451"/>
      <c r="G59" s="451"/>
      <c r="H59" s="451"/>
      <c r="I59" s="452"/>
      <c r="J59" s="35">
        <f>IF(ISBLANK(J56),"",SUM(J57:J58))</f>
        <v>2</v>
      </c>
      <c r="K59" s="36" t="s">
        <v>20</v>
      </c>
      <c r="L59" s="37">
        <f>IF(ISBLANK(J56),"",SUM(L57:L58))</f>
        <v>3</v>
      </c>
      <c r="M59" s="35">
        <f>IF(ISBLANK(M56),"",SUM(M57:M58))</f>
        <v>2</v>
      </c>
      <c r="N59" s="36" t="s">
        <v>20</v>
      </c>
      <c r="O59" s="37">
        <f>IF(ISBLANK(M56),"",SUM(O57:O58))</f>
        <v>2</v>
      </c>
      <c r="P59" s="35">
        <f>IF(ISBLANK(P56),"",SUM(P57:P58))</f>
        <v>1</v>
      </c>
      <c r="Q59" s="36" t="s">
        <v>20</v>
      </c>
      <c r="R59" s="37">
        <f>IF(ISBLANK(P56),"",SUM(R57:R58))</f>
        <v>2</v>
      </c>
      <c r="S59" s="35">
        <f>IF(ISBLANK(S56),"",SUM(S57:S58))</f>
        <v>0</v>
      </c>
      <c r="T59" s="36" t="s">
        <v>20</v>
      </c>
      <c r="U59" s="37">
        <f>IF(ISBLANK(S56),"",SUM(U57:U58))</f>
        <v>0</v>
      </c>
      <c r="V59" s="35">
        <f>IF(ISBLANK(V56),"",SUM(V57:V58))</f>
        <v>1</v>
      </c>
      <c r="W59" s="36" t="s">
        <v>20</v>
      </c>
      <c r="X59" s="37">
        <f>IF(ISBLANK(V56),"",SUM(X57:X58))</f>
        <v>3</v>
      </c>
      <c r="Y59" s="35">
        <f>IF(ISBLANK(Y56),"",SUM(Y57:Y58))</f>
        <v>0</v>
      </c>
      <c r="Z59" s="36" t="s">
        <v>20</v>
      </c>
      <c r="AA59" s="37">
        <f>IF(ISBLANK(Y56),"",SUM(AA57:AA58))</f>
        <v>2</v>
      </c>
      <c r="AB59" s="35">
        <f>IF(ISBLANK(AB56),"",SUM(AB57:AB58))</f>
        <v>2</v>
      </c>
      <c r="AC59" s="36" t="s">
        <v>20</v>
      </c>
      <c r="AD59" s="37">
        <f>IF(ISBLANK(AB56),"",SUM(AD57:AD58))</f>
        <v>0</v>
      </c>
      <c r="AE59" s="35">
        <f>IF(ISBLANK(AE56),"",SUM(AE57:AE58))</f>
        <v>3</v>
      </c>
      <c r="AF59" s="36" t="s">
        <v>20</v>
      </c>
      <c r="AG59" s="37">
        <f>IF(ISBLANK(AE56),"",SUM(AG57:AG58))</f>
        <v>1</v>
      </c>
      <c r="AH59" s="32"/>
      <c r="AI59" s="33"/>
      <c r="AJ59" s="33"/>
      <c r="AK59" s="33"/>
      <c r="AL59" s="33"/>
      <c r="AM59" s="34"/>
      <c r="AN59" s="35">
        <f>IF(ISBLANK(AN56),"",SUM(AN57:AN58))</f>
        <v>10</v>
      </c>
      <c r="AO59" s="36" t="s">
        <v>20</v>
      </c>
      <c r="AP59" s="37">
        <f>IF(ISBLANK(AN56),"",SUM(AP57:AP58))</f>
        <v>0</v>
      </c>
      <c r="AQ59" s="35">
        <f>IF(ISBLANK(AQ56),"",SUM(AQ57:AQ58))</f>
        <v>24</v>
      </c>
      <c r="AR59" s="36" t="s">
        <v>20</v>
      </c>
      <c r="AS59" s="37">
        <f>IF(ISBLANK(AQ56),"",SUM(AS57:AS58))</f>
        <v>1</v>
      </c>
      <c r="AT59" s="35">
        <f>IF(ISBLANK(AT56),"",SUM(AT57:AT58))</f>
        <v>0</v>
      </c>
      <c r="AU59" s="36" t="s">
        <v>20</v>
      </c>
      <c r="AV59" s="37">
        <f>IF(ISBLANK(AT56),"",SUM(AV57:AV58))</f>
        <v>1</v>
      </c>
      <c r="AW59" s="35">
        <f>IF(ISBLANK(AW56),"",SUM(AW57:AW58))</f>
        <v>3</v>
      </c>
      <c r="AX59" s="36" t="s">
        <v>20</v>
      </c>
      <c r="AY59" s="37">
        <f>IF(ISBLANK(AW56),"",SUM(AY57:AY58))</f>
        <v>0</v>
      </c>
      <c r="AZ59" s="392"/>
      <c r="BA59" s="393"/>
      <c r="BB59" s="371"/>
      <c r="BC59" s="372"/>
      <c r="BD59" s="371"/>
      <c r="BE59" s="372"/>
      <c r="BF59" s="371"/>
      <c r="BG59" s="372"/>
      <c r="BH59" s="371"/>
      <c r="BI59" s="372"/>
      <c r="BJ59" s="371"/>
      <c r="BK59" s="372"/>
      <c r="BL59" s="371"/>
      <c r="BM59" s="372"/>
      <c r="BN59" s="398"/>
      <c r="BO59" s="399"/>
      <c r="BP59" s="385"/>
      <c r="BQ59" s="386"/>
      <c r="BR59" s="387"/>
      <c r="BS59" s="378"/>
      <c r="BU59" s="84"/>
      <c r="BY59" s="378"/>
      <c r="CA59" s="51"/>
    </row>
    <row r="60" spans="1:79" s="49" customFormat="1" ht="18" customHeight="1" x14ac:dyDescent="0.15">
      <c r="A60" s="411">
        <f t="shared" ref="A60" si="20">BP60</f>
        <v>7</v>
      </c>
      <c r="B60" s="412">
        <v>6</v>
      </c>
      <c r="C60" s="444" t="s">
        <v>59</v>
      </c>
      <c r="D60" s="445"/>
      <c r="E60" s="445"/>
      <c r="F60" s="445"/>
      <c r="G60" s="445"/>
      <c r="H60" s="445"/>
      <c r="I60" s="446"/>
      <c r="J60" s="400" t="s">
        <v>135</v>
      </c>
      <c r="K60" s="401"/>
      <c r="L60" s="405"/>
      <c r="M60" s="400" t="s">
        <v>375</v>
      </c>
      <c r="N60" s="401"/>
      <c r="O60" s="405"/>
      <c r="P60" s="400" t="s">
        <v>97</v>
      </c>
      <c r="Q60" s="401"/>
      <c r="R60" s="405"/>
      <c r="S60" s="400" t="s">
        <v>97</v>
      </c>
      <c r="T60" s="401"/>
      <c r="U60" s="405"/>
      <c r="V60" s="400" t="s">
        <v>382</v>
      </c>
      <c r="W60" s="401"/>
      <c r="X60" s="405"/>
      <c r="Y60" s="400" t="s">
        <v>97</v>
      </c>
      <c r="Z60" s="401"/>
      <c r="AA60" s="405"/>
      <c r="AB60" s="400" t="s">
        <v>136</v>
      </c>
      <c r="AC60" s="401"/>
      <c r="AD60" s="405"/>
      <c r="AE60" s="400" t="s">
        <v>364</v>
      </c>
      <c r="AF60" s="401"/>
      <c r="AG60" s="405"/>
      <c r="AH60" s="400" t="s">
        <v>262</v>
      </c>
      <c r="AI60" s="401"/>
      <c r="AJ60" s="405"/>
      <c r="AK60" s="400" t="s">
        <v>375</v>
      </c>
      <c r="AL60" s="401"/>
      <c r="AM60" s="405"/>
      <c r="AN60" s="21"/>
      <c r="AO60" s="22"/>
      <c r="AP60" s="22"/>
      <c r="AQ60" s="22"/>
      <c r="AR60" s="22"/>
      <c r="AS60" s="23"/>
      <c r="AT60" s="402" t="s">
        <v>417</v>
      </c>
      <c r="AU60" s="403"/>
      <c r="AV60" s="404"/>
      <c r="AW60" s="400"/>
      <c r="AX60" s="401"/>
      <c r="AY60" s="405"/>
      <c r="AZ60" s="388">
        <f>SUM(BB60:BG63)</f>
        <v>11</v>
      </c>
      <c r="BA60" s="389"/>
      <c r="BB60" s="367">
        <f>COUNTIF(J60:AY60,"○")</f>
        <v>0</v>
      </c>
      <c r="BC60" s="368"/>
      <c r="BD60" s="367">
        <f>COUNTIF(J60:AY60,"△")</f>
        <v>1</v>
      </c>
      <c r="BE60" s="368"/>
      <c r="BF60" s="367">
        <f>COUNTIF(J60:AY60,"●")</f>
        <v>10</v>
      </c>
      <c r="BG60" s="368"/>
      <c r="BH60" s="367">
        <f>BB60*3+BD60*1</f>
        <v>1</v>
      </c>
      <c r="BI60" s="368"/>
      <c r="BJ60" s="367">
        <f t="shared" ref="BJ60" si="21">SUM(J63,P63,V63,AB63,M63,S63,Y63,AE63,AH63,AK63,AN63,AQ63,AT63,AW63)</f>
        <v>8</v>
      </c>
      <c r="BK60" s="368"/>
      <c r="BL60" s="367">
        <f t="shared" ref="BL60" si="22">SUM(L63,R63,X63,AD63,O63,U63,AA63,AG63,AJ63,AM63,AP63,AS63,AV63,AY63)</f>
        <v>149</v>
      </c>
      <c r="BM60" s="368"/>
      <c r="BN60" s="394">
        <f t="shared" ref="BN60" si="23">BJ60-BL60</f>
        <v>-141</v>
      </c>
      <c r="BO60" s="395"/>
      <c r="BP60" s="379">
        <f t="shared" ref="BP60" si="24">IF(ISBLANK(B60),"",RANK(BS60,$BS$40:$BS$67) )</f>
        <v>7</v>
      </c>
      <c r="BQ60" s="380"/>
      <c r="BR60" s="381"/>
      <c r="BS60" s="378">
        <f>BH60*10000+BN60*100+BJ60</f>
        <v>-4092</v>
      </c>
      <c r="BU60" s="84"/>
      <c r="BY60" s="378"/>
      <c r="CA60" s="51"/>
    </row>
    <row r="61" spans="1:79" s="49" customFormat="1" ht="10.5" customHeight="1" x14ac:dyDescent="0.15">
      <c r="A61" s="411"/>
      <c r="B61" s="412"/>
      <c r="C61" s="447"/>
      <c r="D61" s="448"/>
      <c r="E61" s="448"/>
      <c r="F61" s="448"/>
      <c r="G61" s="448"/>
      <c r="H61" s="448"/>
      <c r="I61" s="449"/>
      <c r="J61" s="38">
        <f>IF(ISBLANK(J60),"",AP41)</f>
        <v>1</v>
      </c>
      <c r="K61" s="39" t="s">
        <v>18</v>
      </c>
      <c r="L61" s="40">
        <f>IF(ISBLANK(J60),"",AN41)</f>
        <v>7</v>
      </c>
      <c r="M61" s="38">
        <f>IF(ISBLANK(M60),"",AS41)</f>
        <v>0</v>
      </c>
      <c r="N61" s="39" t="s">
        <v>18</v>
      </c>
      <c r="O61" s="40">
        <f>IF(ISBLANK(M60),"",AQ41)</f>
        <v>4</v>
      </c>
      <c r="P61" s="38">
        <f>IF(ISBLANK(P60),"",AP45)</f>
        <v>0</v>
      </c>
      <c r="Q61" s="39" t="s">
        <v>18</v>
      </c>
      <c r="R61" s="40">
        <f>IF(ISBLANK(P60),"",AN45)</f>
        <v>7</v>
      </c>
      <c r="S61" s="38">
        <f>IF(ISBLANK(S60),"",AS45)</f>
        <v>0</v>
      </c>
      <c r="T61" s="39" t="s">
        <v>18</v>
      </c>
      <c r="U61" s="40">
        <f>IF(ISBLANK(S60),"",AQ45)</f>
        <v>13</v>
      </c>
      <c r="V61" s="38">
        <f>IF(ISBLANK(V60),"",AP49)</f>
        <v>0</v>
      </c>
      <c r="W61" s="39" t="s">
        <v>18</v>
      </c>
      <c r="X61" s="40">
        <f>IF(ISBLANK(V60),"",AN49)</f>
        <v>7</v>
      </c>
      <c r="Y61" s="38">
        <f>IF(ISBLANK(Y60),"",AS49)</f>
        <v>0</v>
      </c>
      <c r="Z61" s="39" t="s">
        <v>18</v>
      </c>
      <c r="AA61" s="40">
        <f>IF(ISBLANK(Y60),"",AQ49)</f>
        <v>2</v>
      </c>
      <c r="AB61" s="38">
        <f>IF(ISBLANK(AB60),"",AP53)</f>
        <v>2</v>
      </c>
      <c r="AC61" s="39" t="s">
        <v>18</v>
      </c>
      <c r="AD61" s="40">
        <f>IF(ISBLANK(AB60),"",AN53)</f>
        <v>0</v>
      </c>
      <c r="AE61" s="38">
        <f>IF(ISBLANK(AE60),"",AS53)</f>
        <v>0</v>
      </c>
      <c r="AF61" s="39" t="s">
        <v>18</v>
      </c>
      <c r="AG61" s="40">
        <f>IF(ISBLANK(AE60),"",AQ53)</f>
        <v>3</v>
      </c>
      <c r="AH61" s="38">
        <f>IF(ISBLANK(AH60),"",AP57)</f>
        <v>0</v>
      </c>
      <c r="AI61" s="39" t="s">
        <v>18</v>
      </c>
      <c r="AJ61" s="40">
        <f>IF(ISBLANK(AH60),"",AN57)</f>
        <v>3</v>
      </c>
      <c r="AK61" s="38">
        <f>IF(ISBLANK(AK60),"",AS57)</f>
        <v>1</v>
      </c>
      <c r="AL61" s="39" t="s">
        <v>18</v>
      </c>
      <c r="AM61" s="40">
        <f>IF(ISBLANK(AK60),"",AQ57)</f>
        <v>10</v>
      </c>
      <c r="AN61" s="24"/>
      <c r="AO61" s="25"/>
      <c r="AP61" s="25"/>
      <c r="AQ61" s="25"/>
      <c r="AR61" s="25"/>
      <c r="AS61" s="26"/>
      <c r="AT61" s="94">
        <v>1</v>
      </c>
      <c r="AU61" s="95" t="s">
        <v>18</v>
      </c>
      <c r="AV61" s="96">
        <v>6</v>
      </c>
      <c r="AW61" s="27"/>
      <c r="AX61" s="28" t="s">
        <v>18</v>
      </c>
      <c r="AY61" s="29"/>
      <c r="AZ61" s="390"/>
      <c r="BA61" s="391"/>
      <c r="BB61" s="369"/>
      <c r="BC61" s="370"/>
      <c r="BD61" s="369"/>
      <c r="BE61" s="370"/>
      <c r="BF61" s="369"/>
      <c r="BG61" s="370"/>
      <c r="BH61" s="369"/>
      <c r="BI61" s="370"/>
      <c r="BJ61" s="369"/>
      <c r="BK61" s="370"/>
      <c r="BL61" s="369"/>
      <c r="BM61" s="370"/>
      <c r="BN61" s="396"/>
      <c r="BO61" s="397"/>
      <c r="BP61" s="382"/>
      <c r="BQ61" s="383"/>
      <c r="BR61" s="384"/>
      <c r="BS61" s="378"/>
      <c r="BU61" s="84"/>
      <c r="BY61" s="378"/>
      <c r="CA61" s="51"/>
    </row>
    <row r="62" spans="1:79" s="49" customFormat="1" ht="10.5" customHeight="1" x14ac:dyDescent="0.15">
      <c r="A62" s="411"/>
      <c r="B62" s="412"/>
      <c r="C62" s="447"/>
      <c r="D62" s="448"/>
      <c r="E62" s="448"/>
      <c r="F62" s="448"/>
      <c r="G62" s="448"/>
      <c r="H62" s="448"/>
      <c r="I62" s="449"/>
      <c r="J62" s="38">
        <f>IF(ISBLANK(J60),"",AP42)</f>
        <v>0</v>
      </c>
      <c r="K62" s="39" t="s">
        <v>19</v>
      </c>
      <c r="L62" s="40">
        <f>IF(ISBLANK(J60),"",AN42)</f>
        <v>4</v>
      </c>
      <c r="M62" s="38">
        <f>IF(ISBLANK(M60),"",AS42)</f>
        <v>2</v>
      </c>
      <c r="N62" s="39" t="s">
        <v>19</v>
      </c>
      <c r="O62" s="40">
        <f>IF(ISBLANK(M60),"",AQ42)</f>
        <v>2</v>
      </c>
      <c r="P62" s="38">
        <f>IF(ISBLANK(P60),"",AP46)</f>
        <v>0</v>
      </c>
      <c r="Q62" s="39" t="s">
        <v>19</v>
      </c>
      <c r="R62" s="40">
        <f>IF(ISBLANK(P60),"",AN46)</f>
        <v>13</v>
      </c>
      <c r="S62" s="38">
        <f>IF(ISBLANK(S60),"",AS46)</f>
        <v>0</v>
      </c>
      <c r="T62" s="39" t="s">
        <v>19</v>
      </c>
      <c r="U62" s="40">
        <f>IF(ISBLANK(S60),"",AQ46)</f>
        <v>12</v>
      </c>
      <c r="V62" s="38">
        <f>IF(ISBLANK(V60),"",AP50)</f>
        <v>0</v>
      </c>
      <c r="W62" s="39" t="s">
        <v>19</v>
      </c>
      <c r="X62" s="40">
        <f>IF(ISBLANK(V60),"",AN50)</f>
        <v>14</v>
      </c>
      <c r="Y62" s="38">
        <f>IF(ISBLANK(Y60),"",AS50)</f>
        <v>0</v>
      </c>
      <c r="Z62" s="39" t="s">
        <v>19</v>
      </c>
      <c r="AA62" s="40">
        <f>IF(ISBLANK(Y60),"",AQ50)</f>
        <v>11</v>
      </c>
      <c r="AB62" s="38">
        <f>IF(ISBLANK(AB60),"",AP54)</f>
        <v>1</v>
      </c>
      <c r="AC62" s="39" t="s">
        <v>19</v>
      </c>
      <c r="AD62" s="40">
        <f>IF(ISBLANK(AB60),"",AN54)</f>
        <v>3</v>
      </c>
      <c r="AE62" s="38">
        <f>IF(ISBLANK(AE60),"",AS54)</f>
        <v>0</v>
      </c>
      <c r="AF62" s="39" t="s">
        <v>19</v>
      </c>
      <c r="AG62" s="40">
        <f>IF(ISBLANK(AE60),"",AQ54)</f>
        <v>3</v>
      </c>
      <c r="AH62" s="38">
        <f>IF(ISBLANK(AH60),"",AP58)</f>
        <v>0</v>
      </c>
      <c r="AI62" s="39" t="s">
        <v>19</v>
      </c>
      <c r="AJ62" s="40">
        <f>IF(ISBLANK(AH60),"",AN58)</f>
        <v>7</v>
      </c>
      <c r="AK62" s="38">
        <f>IF(ISBLANK(AK60),"",AS58)</f>
        <v>0</v>
      </c>
      <c r="AL62" s="39" t="s">
        <v>19</v>
      </c>
      <c r="AM62" s="40">
        <f>IF(ISBLANK(AK60),"",AQ58)</f>
        <v>14</v>
      </c>
      <c r="AN62" s="24"/>
      <c r="AO62" s="25"/>
      <c r="AP62" s="25"/>
      <c r="AQ62" s="25"/>
      <c r="AR62" s="25"/>
      <c r="AS62" s="26"/>
      <c r="AT62" s="97">
        <v>0</v>
      </c>
      <c r="AU62" s="95" t="s">
        <v>19</v>
      </c>
      <c r="AV62" s="98">
        <v>4</v>
      </c>
      <c r="AW62" s="30"/>
      <c r="AX62" s="28" t="s">
        <v>19</v>
      </c>
      <c r="AY62" s="31"/>
      <c r="AZ62" s="390"/>
      <c r="BA62" s="391"/>
      <c r="BB62" s="369"/>
      <c r="BC62" s="370"/>
      <c r="BD62" s="369"/>
      <c r="BE62" s="370"/>
      <c r="BF62" s="369"/>
      <c r="BG62" s="370"/>
      <c r="BH62" s="369"/>
      <c r="BI62" s="370"/>
      <c r="BJ62" s="369"/>
      <c r="BK62" s="370"/>
      <c r="BL62" s="369"/>
      <c r="BM62" s="370"/>
      <c r="BN62" s="396"/>
      <c r="BO62" s="397"/>
      <c r="BP62" s="382"/>
      <c r="BQ62" s="383"/>
      <c r="BR62" s="384"/>
      <c r="BS62" s="378"/>
      <c r="BU62" s="84"/>
      <c r="BY62" s="378"/>
      <c r="CA62" s="51"/>
    </row>
    <row r="63" spans="1:79" s="49" customFormat="1" ht="10.5" customHeight="1" x14ac:dyDescent="0.15">
      <c r="A63" s="411"/>
      <c r="B63" s="412"/>
      <c r="C63" s="450"/>
      <c r="D63" s="451"/>
      <c r="E63" s="451"/>
      <c r="F63" s="451"/>
      <c r="G63" s="451"/>
      <c r="H63" s="451"/>
      <c r="I63" s="452"/>
      <c r="J63" s="35">
        <f>IF(ISBLANK(J60),"",SUM(J61:J62))</f>
        <v>1</v>
      </c>
      <c r="K63" s="36" t="s">
        <v>20</v>
      </c>
      <c r="L63" s="37">
        <f>IF(ISBLANK(J60),"",SUM(L61:L62))</f>
        <v>11</v>
      </c>
      <c r="M63" s="35">
        <f>IF(ISBLANK(M60),"",SUM(M61:M62))</f>
        <v>2</v>
      </c>
      <c r="N63" s="36" t="s">
        <v>20</v>
      </c>
      <c r="O63" s="37">
        <f>IF(ISBLANK(M60),"",SUM(O61:O62))</f>
        <v>6</v>
      </c>
      <c r="P63" s="35">
        <f>IF(ISBLANK(P60),"",SUM(P61:P62))</f>
        <v>0</v>
      </c>
      <c r="Q63" s="36" t="s">
        <v>20</v>
      </c>
      <c r="R63" s="37">
        <f>IF(ISBLANK(P60),"",SUM(R61:R62))</f>
        <v>20</v>
      </c>
      <c r="S63" s="35">
        <f>IF(ISBLANK(S60),"",SUM(S61:S62))</f>
        <v>0</v>
      </c>
      <c r="T63" s="36" t="s">
        <v>20</v>
      </c>
      <c r="U63" s="37">
        <f>IF(ISBLANK(S60),"",SUM(U61:U62))</f>
        <v>25</v>
      </c>
      <c r="V63" s="35">
        <f>IF(ISBLANK(V60),"",SUM(V61:V62))</f>
        <v>0</v>
      </c>
      <c r="W63" s="36" t="s">
        <v>20</v>
      </c>
      <c r="X63" s="37">
        <f>IF(ISBLANK(V60),"",SUM(X61:X62))</f>
        <v>21</v>
      </c>
      <c r="Y63" s="35">
        <f>IF(ISBLANK(Y60),"",SUM(Y61:Y62))</f>
        <v>0</v>
      </c>
      <c r="Z63" s="36" t="s">
        <v>20</v>
      </c>
      <c r="AA63" s="37">
        <f>IF(ISBLANK(Y60),"",SUM(AA61:AA62))</f>
        <v>13</v>
      </c>
      <c r="AB63" s="35">
        <f>IF(ISBLANK(AB60),"",SUM(AB61:AB62))</f>
        <v>3</v>
      </c>
      <c r="AC63" s="36" t="s">
        <v>20</v>
      </c>
      <c r="AD63" s="37">
        <f>IF(ISBLANK(AB60),"",SUM(AD61:AD62))</f>
        <v>3</v>
      </c>
      <c r="AE63" s="35">
        <f>IF(ISBLANK(AE60),"",SUM(AE61:AE62))</f>
        <v>0</v>
      </c>
      <c r="AF63" s="36" t="s">
        <v>20</v>
      </c>
      <c r="AG63" s="37">
        <f>IF(ISBLANK(AE60),"",SUM(AG61:AG62))</f>
        <v>6</v>
      </c>
      <c r="AH63" s="35">
        <f>IF(ISBLANK(AH60),"",SUM(AH61:AH62))</f>
        <v>0</v>
      </c>
      <c r="AI63" s="36" t="s">
        <v>20</v>
      </c>
      <c r="AJ63" s="37">
        <f>IF(ISBLANK(AH60),"",SUM(AJ61:AJ62))</f>
        <v>10</v>
      </c>
      <c r="AK63" s="35">
        <f>IF(ISBLANK(AK60),"",SUM(AK61:AK62))</f>
        <v>1</v>
      </c>
      <c r="AL63" s="36" t="s">
        <v>20</v>
      </c>
      <c r="AM63" s="37">
        <f>IF(ISBLANK(AK60),"",SUM(AM61:AM62))</f>
        <v>24</v>
      </c>
      <c r="AN63" s="32"/>
      <c r="AO63" s="33"/>
      <c r="AP63" s="33"/>
      <c r="AQ63" s="33"/>
      <c r="AR63" s="33"/>
      <c r="AS63" s="34"/>
      <c r="AT63" s="35">
        <f>IF(ISBLANK(AT60),"",SUM(AT61:AT62))</f>
        <v>1</v>
      </c>
      <c r="AU63" s="36" t="s">
        <v>20</v>
      </c>
      <c r="AV63" s="37">
        <f>IF(ISBLANK(AT60),"",SUM(AV61:AV62))</f>
        <v>10</v>
      </c>
      <c r="AW63" s="35" t="str">
        <f>IF(ISBLANK(AW60),"",SUM(AW61:AW62))</f>
        <v/>
      </c>
      <c r="AX63" s="36" t="s">
        <v>20</v>
      </c>
      <c r="AY63" s="37" t="str">
        <f>IF(ISBLANK(AW60),"",SUM(AY61:AY62))</f>
        <v/>
      </c>
      <c r="AZ63" s="392"/>
      <c r="BA63" s="393"/>
      <c r="BB63" s="371"/>
      <c r="BC63" s="372"/>
      <c r="BD63" s="371"/>
      <c r="BE63" s="372"/>
      <c r="BF63" s="371"/>
      <c r="BG63" s="372"/>
      <c r="BH63" s="371"/>
      <c r="BI63" s="372"/>
      <c r="BJ63" s="371"/>
      <c r="BK63" s="372"/>
      <c r="BL63" s="371"/>
      <c r="BM63" s="372"/>
      <c r="BN63" s="398"/>
      <c r="BO63" s="399"/>
      <c r="BP63" s="385"/>
      <c r="BQ63" s="386"/>
      <c r="BR63" s="387"/>
      <c r="BS63" s="378"/>
      <c r="BU63" s="84"/>
      <c r="BY63" s="378"/>
      <c r="CA63" s="51"/>
    </row>
    <row r="64" spans="1:79" s="49" customFormat="1" ht="18" customHeight="1" x14ac:dyDescent="0.15">
      <c r="A64" s="411">
        <f t="shared" ref="A64" si="25">BP64</f>
        <v>3</v>
      </c>
      <c r="B64" s="412">
        <v>7</v>
      </c>
      <c r="C64" s="444" t="s">
        <v>60</v>
      </c>
      <c r="D64" s="445"/>
      <c r="E64" s="445"/>
      <c r="F64" s="445"/>
      <c r="G64" s="445"/>
      <c r="H64" s="445"/>
      <c r="I64" s="446"/>
      <c r="J64" s="400" t="s">
        <v>97</v>
      </c>
      <c r="K64" s="401"/>
      <c r="L64" s="405"/>
      <c r="M64" s="400" t="s">
        <v>302</v>
      </c>
      <c r="N64" s="401"/>
      <c r="O64" s="405"/>
      <c r="P64" s="400" t="s">
        <v>135</v>
      </c>
      <c r="Q64" s="401"/>
      <c r="R64" s="405"/>
      <c r="S64" s="400" t="s">
        <v>312</v>
      </c>
      <c r="T64" s="401"/>
      <c r="U64" s="405"/>
      <c r="V64" s="400" t="s">
        <v>214</v>
      </c>
      <c r="W64" s="401"/>
      <c r="X64" s="405"/>
      <c r="Y64" s="400" t="s">
        <v>431</v>
      </c>
      <c r="Z64" s="401"/>
      <c r="AA64" s="405"/>
      <c r="AB64" s="400" t="s">
        <v>137</v>
      </c>
      <c r="AC64" s="401"/>
      <c r="AD64" s="405"/>
      <c r="AE64" s="400" t="s">
        <v>324</v>
      </c>
      <c r="AF64" s="401"/>
      <c r="AG64" s="405"/>
      <c r="AH64" s="400" t="s">
        <v>137</v>
      </c>
      <c r="AI64" s="401"/>
      <c r="AJ64" s="405"/>
      <c r="AK64" s="402" t="s">
        <v>97</v>
      </c>
      <c r="AL64" s="403"/>
      <c r="AM64" s="404"/>
      <c r="AN64" s="400" t="s">
        <v>418</v>
      </c>
      <c r="AO64" s="401"/>
      <c r="AP64" s="405"/>
      <c r="AQ64" s="400"/>
      <c r="AR64" s="401"/>
      <c r="AS64" s="405"/>
      <c r="AT64" s="21"/>
      <c r="AU64" s="22"/>
      <c r="AV64" s="22"/>
      <c r="AW64" s="22"/>
      <c r="AX64" s="22"/>
      <c r="AY64" s="23"/>
      <c r="AZ64" s="388">
        <f>SUM(BB64:BG67)</f>
        <v>11</v>
      </c>
      <c r="BA64" s="389"/>
      <c r="BB64" s="367">
        <f>COUNTIF(J64:AY64,"○")</f>
        <v>7</v>
      </c>
      <c r="BC64" s="368"/>
      <c r="BD64" s="367">
        <f>COUNTIF(J64:AY64,"△")</f>
        <v>0</v>
      </c>
      <c r="BE64" s="368"/>
      <c r="BF64" s="367">
        <f>COUNTIF(J64:AY64,"●")</f>
        <v>4</v>
      </c>
      <c r="BG64" s="368"/>
      <c r="BH64" s="367">
        <f>BB64*3+BD64*1</f>
        <v>21</v>
      </c>
      <c r="BI64" s="368"/>
      <c r="BJ64" s="367">
        <f t="shared" ref="BJ64" si="26">SUM(J67,P67,V67,AB67,M67,S67,Y67,AE67,AH67,AK67,AN67,AQ67,AT67,AW67)</f>
        <v>34</v>
      </c>
      <c r="BK64" s="368"/>
      <c r="BL64" s="367">
        <f t="shared" ref="BL64" si="27">SUM(L67,R67,X67,AD67,O67,U67,AA67,AG67,AJ67,AM67,AP67,AS67,AV67,AY67)</f>
        <v>14</v>
      </c>
      <c r="BM64" s="368"/>
      <c r="BN64" s="394">
        <f t="shared" ref="BN64" si="28">BJ64-BL64</f>
        <v>20</v>
      </c>
      <c r="BO64" s="395"/>
      <c r="BP64" s="379">
        <f t="shared" ref="BP64" si="29">IF(ISBLANK(B64),"",RANK(BS64,$BS$40:$BS$67) )</f>
        <v>3</v>
      </c>
      <c r="BQ64" s="380"/>
      <c r="BR64" s="381"/>
      <c r="BS64" s="378">
        <f>BH64*10000+BN64*100+BJ64</f>
        <v>212034</v>
      </c>
      <c r="BU64" s="84"/>
      <c r="BY64" s="378"/>
      <c r="CA64" s="51"/>
    </row>
    <row r="65" spans="1:90" s="49" customFormat="1" ht="10.5" customHeight="1" x14ac:dyDescent="0.15">
      <c r="A65" s="411"/>
      <c r="B65" s="412"/>
      <c r="C65" s="447"/>
      <c r="D65" s="448"/>
      <c r="E65" s="448"/>
      <c r="F65" s="448"/>
      <c r="G65" s="448"/>
      <c r="H65" s="448"/>
      <c r="I65" s="449"/>
      <c r="J65" s="38">
        <f>IF(ISBLANK(J64),"",AV41)</f>
        <v>0</v>
      </c>
      <c r="K65" s="39" t="s">
        <v>18</v>
      </c>
      <c r="L65" s="40">
        <f>IF(ISBLANK(J64),"",AT41)</f>
        <v>0</v>
      </c>
      <c r="M65" s="38">
        <f>IF(ISBLANK(M64),"",AY41)</f>
        <v>3</v>
      </c>
      <c r="N65" s="39" t="s">
        <v>18</v>
      </c>
      <c r="O65" s="40">
        <f>IF(ISBLANK(M64),"",AW41)</f>
        <v>0</v>
      </c>
      <c r="P65" s="38">
        <f>IF(ISBLANK(P64),"",AV45)</f>
        <v>0</v>
      </c>
      <c r="Q65" s="39" t="s">
        <v>18</v>
      </c>
      <c r="R65" s="40">
        <f>IF(ISBLANK(P64),"",AT45)</f>
        <v>2</v>
      </c>
      <c r="S65" s="38">
        <f>IF(ISBLANK(S64),"",AY45)</f>
        <v>0</v>
      </c>
      <c r="T65" s="39" t="s">
        <v>18</v>
      </c>
      <c r="U65" s="40">
        <f>IF(ISBLANK(S64),"",AW45)</f>
        <v>0</v>
      </c>
      <c r="V65" s="38">
        <f>IF(ISBLANK(V64),"",AV49)</f>
        <v>1</v>
      </c>
      <c r="W65" s="39" t="s">
        <v>18</v>
      </c>
      <c r="X65" s="40">
        <f>IF(ISBLANK(V64),"",AT49)</f>
        <v>1</v>
      </c>
      <c r="Y65" s="38">
        <f>IF(ISBLANK(Y64),"",AY49)</f>
        <v>3</v>
      </c>
      <c r="Z65" s="39" t="s">
        <v>18</v>
      </c>
      <c r="AA65" s="40">
        <f>IF(ISBLANK(Y64),"",AW49)</f>
        <v>0</v>
      </c>
      <c r="AB65" s="38">
        <f>IF(ISBLANK(AB64),"",AV53)</f>
        <v>1</v>
      </c>
      <c r="AC65" s="39" t="s">
        <v>18</v>
      </c>
      <c r="AD65" s="40">
        <f>IF(ISBLANK(AB64),"",AT53)</f>
        <v>0</v>
      </c>
      <c r="AE65" s="38">
        <f>IF(ISBLANK(AE64),"",AY53)</f>
        <v>0</v>
      </c>
      <c r="AF65" s="39" t="s">
        <v>18</v>
      </c>
      <c r="AG65" s="40">
        <f>IF(ISBLANK(AE64),"",AW53)</f>
        <v>0</v>
      </c>
      <c r="AH65" s="38">
        <f>IF(ISBLANK(AH64),"",AV57)</f>
        <v>1</v>
      </c>
      <c r="AI65" s="39" t="s">
        <v>18</v>
      </c>
      <c r="AJ65" s="40">
        <f>IF(ISBLANK(AH64),"",AT57)</f>
        <v>0</v>
      </c>
      <c r="AK65" s="38">
        <f>IF(ISBLANK(AK64),"",AY57)</f>
        <v>0</v>
      </c>
      <c r="AL65" s="39" t="s">
        <v>18</v>
      </c>
      <c r="AM65" s="40">
        <f>IF(ISBLANK(AK64),"",AW57)</f>
        <v>1</v>
      </c>
      <c r="AN65" s="38">
        <f>IF(ISBLANK(AN64),"",AV61)</f>
        <v>6</v>
      </c>
      <c r="AO65" s="39" t="s">
        <v>18</v>
      </c>
      <c r="AP65" s="40">
        <f>IF(ISBLANK(AN64),"",AT61)</f>
        <v>1</v>
      </c>
      <c r="AQ65" s="38" t="str">
        <f>IF(ISBLANK(AQ64),"",AY61)</f>
        <v/>
      </c>
      <c r="AR65" s="39" t="s">
        <v>18</v>
      </c>
      <c r="AS65" s="40" t="str">
        <f>IF(ISBLANK(AQ64),"",AW61)</f>
        <v/>
      </c>
      <c r="AT65" s="24"/>
      <c r="AU65" s="25"/>
      <c r="AV65" s="25"/>
      <c r="AW65" s="25"/>
      <c r="AX65" s="25"/>
      <c r="AY65" s="26"/>
      <c r="AZ65" s="390"/>
      <c r="BA65" s="391"/>
      <c r="BB65" s="369"/>
      <c r="BC65" s="370"/>
      <c r="BD65" s="369"/>
      <c r="BE65" s="370"/>
      <c r="BF65" s="369"/>
      <c r="BG65" s="370"/>
      <c r="BH65" s="369"/>
      <c r="BI65" s="370"/>
      <c r="BJ65" s="369"/>
      <c r="BK65" s="370"/>
      <c r="BL65" s="369"/>
      <c r="BM65" s="370"/>
      <c r="BN65" s="396"/>
      <c r="BO65" s="397"/>
      <c r="BP65" s="382"/>
      <c r="BQ65" s="383"/>
      <c r="BR65" s="384"/>
      <c r="BS65" s="378"/>
      <c r="BU65" s="84"/>
      <c r="BY65" s="378"/>
      <c r="CA65" s="51"/>
    </row>
    <row r="66" spans="1:90" s="49" customFormat="1" ht="10.5" customHeight="1" x14ac:dyDescent="0.15">
      <c r="A66" s="411"/>
      <c r="B66" s="412"/>
      <c r="C66" s="447"/>
      <c r="D66" s="448"/>
      <c r="E66" s="448"/>
      <c r="F66" s="448"/>
      <c r="G66" s="448"/>
      <c r="H66" s="448"/>
      <c r="I66" s="449"/>
      <c r="J66" s="38">
        <f>IF(ISBLANK(J64),"",AV42)</f>
        <v>0</v>
      </c>
      <c r="K66" s="39" t="s">
        <v>19</v>
      </c>
      <c r="L66" s="40">
        <f>IF(ISBLANK(J64),"",AT42)</f>
        <v>1</v>
      </c>
      <c r="M66" s="38">
        <f>IF(ISBLANK(M64),"",AY42)</f>
        <v>5</v>
      </c>
      <c r="N66" s="39" t="s">
        <v>19</v>
      </c>
      <c r="O66" s="40">
        <f>IF(ISBLANK(M64),"",AW42)</f>
        <v>0</v>
      </c>
      <c r="P66" s="38">
        <f>IF(ISBLANK(P64),"",AV46)</f>
        <v>0</v>
      </c>
      <c r="Q66" s="39" t="s">
        <v>19</v>
      </c>
      <c r="R66" s="40">
        <f>IF(ISBLANK(P64),"",AT46)</f>
        <v>3</v>
      </c>
      <c r="S66" s="38">
        <f>IF(ISBLANK(S64),"",AY46)</f>
        <v>0</v>
      </c>
      <c r="T66" s="39" t="s">
        <v>19</v>
      </c>
      <c r="U66" s="40">
        <f>IF(ISBLANK(S64),"",AW46)</f>
        <v>2</v>
      </c>
      <c r="V66" s="38">
        <f>IF(ISBLANK(V64),"",AV50)</f>
        <v>1</v>
      </c>
      <c r="W66" s="39" t="s">
        <v>19</v>
      </c>
      <c r="X66" s="40">
        <f>IF(ISBLANK(V64),"",AT50)</f>
        <v>0</v>
      </c>
      <c r="Y66" s="38">
        <f>IF(ISBLANK(Y64),"",AY50)</f>
        <v>1</v>
      </c>
      <c r="Z66" s="39" t="s">
        <v>19</v>
      </c>
      <c r="AA66" s="40">
        <f>IF(ISBLANK(Y64),"",AW50)</f>
        <v>0</v>
      </c>
      <c r="AB66" s="38">
        <f>IF(ISBLANK(AB64),"",AV54)</f>
        <v>3</v>
      </c>
      <c r="AC66" s="39" t="s">
        <v>19</v>
      </c>
      <c r="AD66" s="40">
        <f>IF(ISBLANK(AB64),"",AT54)</f>
        <v>0</v>
      </c>
      <c r="AE66" s="38">
        <f>IF(ISBLANK(AE64),"",AY54)</f>
        <v>5</v>
      </c>
      <c r="AF66" s="39" t="s">
        <v>19</v>
      </c>
      <c r="AG66" s="40">
        <f>IF(ISBLANK(AE64),"",AW54)</f>
        <v>1</v>
      </c>
      <c r="AH66" s="38">
        <f>IF(ISBLANK(AH64),"",AV58)</f>
        <v>0</v>
      </c>
      <c r="AI66" s="39" t="s">
        <v>19</v>
      </c>
      <c r="AJ66" s="40">
        <f>IF(ISBLANK(AH64),"",AT58)</f>
        <v>0</v>
      </c>
      <c r="AK66" s="38">
        <f>IF(ISBLANK(AK64),"",AY58)</f>
        <v>0</v>
      </c>
      <c r="AL66" s="39" t="s">
        <v>19</v>
      </c>
      <c r="AM66" s="40">
        <f>IF(ISBLANK(AK64),"",AW58)</f>
        <v>2</v>
      </c>
      <c r="AN66" s="38">
        <f>IF(ISBLANK(AN64),"",AV62)</f>
        <v>4</v>
      </c>
      <c r="AO66" s="39" t="s">
        <v>19</v>
      </c>
      <c r="AP66" s="40">
        <f>IF(ISBLANK(AN64),"",AT62)</f>
        <v>0</v>
      </c>
      <c r="AQ66" s="38" t="str">
        <f>IF(ISBLANK(AQ64),"",AY62)</f>
        <v/>
      </c>
      <c r="AR66" s="39" t="s">
        <v>19</v>
      </c>
      <c r="AS66" s="40" t="str">
        <f>IF(ISBLANK(AQ64),"",AW62)</f>
        <v/>
      </c>
      <c r="AT66" s="24"/>
      <c r="AU66" s="25"/>
      <c r="AV66" s="25"/>
      <c r="AW66" s="25"/>
      <c r="AX66" s="25"/>
      <c r="AY66" s="26"/>
      <c r="AZ66" s="390"/>
      <c r="BA66" s="391"/>
      <c r="BB66" s="369"/>
      <c r="BC66" s="370"/>
      <c r="BD66" s="369"/>
      <c r="BE66" s="370"/>
      <c r="BF66" s="369"/>
      <c r="BG66" s="370"/>
      <c r="BH66" s="369"/>
      <c r="BI66" s="370"/>
      <c r="BJ66" s="369"/>
      <c r="BK66" s="370"/>
      <c r="BL66" s="369"/>
      <c r="BM66" s="370"/>
      <c r="BN66" s="396"/>
      <c r="BO66" s="397"/>
      <c r="BP66" s="382"/>
      <c r="BQ66" s="383"/>
      <c r="BR66" s="384"/>
      <c r="BS66" s="378"/>
      <c r="BU66" s="84"/>
      <c r="BY66" s="378"/>
      <c r="CA66" s="51"/>
    </row>
    <row r="67" spans="1:90" s="49" customFormat="1" ht="10.5" customHeight="1" x14ac:dyDescent="0.15">
      <c r="A67" s="411"/>
      <c r="B67" s="412"/>
      <c r="C67" s="450"/>
      <c r="D67" s="451"/>
      <c r="E67" s="451"/>
      <c r="F67" s="451"/>
      <c r="G67" s="451"/>
      <c r="H67" s="451"/>
      <c r="I67" s="452"/>
      <c r="J67" s="35">
        <f>IF(ISBLANK(J64),"",SUM(J65:J66))</f>
        <v>0</v>
      </c>
      <c r="K67" s="36" t="s">
        <v>20</v>
      </c>
      <c r="L67" s="37">
        <f>IF(ISBLANK(J64),"",SUM(L65:L66))</f>
        <v>1</v>
      </c>
      <c r="M67" s="35">
        <f>IF(ISBLANK(M64),"",SUM(M65:M66))</f>
        <v>8</v>
      </c>
      <c r="N67" s="36" t="s">
        <v>20</v>
      </c>
      <c r="O67" s="37">
        <f>IF(ISBLANK(M64),"",SUM(O65:O66))</f>
        <v>0</v>
      </c>
      <c r="P67" s="35">
        <f>IF(ISBLANK(P64),"",SUM(P65:P66))</f>
        <v>0</v>
      </c>
      <c r="Q67" s="36" t="s">
        <v>20</v>
      </c>
      <c r="R67" s="37">
        <f>IF(ISBLANK(P64),"",SUM(R65:R66))</f>
        <v>5</v>
      </c>
      <c r="S67" s="35">
        <f>IF(ISBLANK(S64),"",SUM(S65:S66))</f>
        <v>0</v>
      </c>
      <c r="T67" s="36" t="s">
        <v>20</v>
      </c>
      <c r="U67" s="37">
        <f>IF(ISBLANK(S64),"",SUM(U65:U66))</f>
        <v>2</v>
      </c>
      <c r="V67" s="35">
        <f>IF(ISBLANK(V64),"",SUM(V65:V66))</f>
        <v>2</v>
      </c>
      <c r="W67" s="36" t="s">
        <v>20</v>
      </c>
      <c r="X67" s="37">
        <f>IF(ISBLANK(V64),"",SUM(X65:X66))</f>
        <v>1</v>
      </c>
      <c r="Y67" s="35">
        <f>IF(ISBLANK(Y64),"",SUM(Y65:Y66))</f>
        <v>4</v>
      </c>
      <c r="Z67" s="36" t="s">
        <v>20</v>
      </c>
      <c r="AA67" s="37">
        <f>IF(ISBLANK(Y64),"",SUM(AA65:AA66))</f>
        <v>0</v>
      </c>
      <c r="AB67" s="35">
        <f>IF(ISBLANK(AB64),"",SUM(AB65:AB66))</f>
        <v>4</v>
      </c>
      <c r="AC67" s="36" t="s">
        <v>20</v>
      </c>
      <c r="AD67" s="37">
        <f>IF(ISBLANK(AB64),"",SUM(AD65:AD66))</f>
        <v>0</v>
      </c>
      <c r="AE67" s="35">
        <f>IF(ISBLANK(AE64),"",SUM(AE65:AE66))</f>
        <v>5</v>
      </c>
      <c r="AF67" s="36" t="s">
        <v>20</v>
      </c>
      <c r="AG67" s="37">
        <f>IF(ISBLANK(AE64),"",SUM(AG65:AG66))</f>
        <v>1</v>
      </c>
      <c r="AH67" s="35">
        <f>IF(ISBLANK(AH64),"",SUM(AH65:AH66))</f>
        <v>1</v>
      </c>
      <c r="AI67" s="36" t="s">
        <v>20</v>
      </c>
      <c r="AJ67" s="37">
        <f>IF(ISBLANK(AH64),"",SUM(AJ65:AJ66))</f>
        <v>0</v>
      </c>
      <c r="AK67" s="35">
        <f>IF(ISBLANK(AK64),"",SUM(AK65:AK66))</f>
        <v>0</v>
      </c>
      <c r="AL67" s="36" t="s">
        <v>20</v>
      </c>
      <c r="AM67" s="37">
        <f>IF(ISBLANK(AK64),"",SUM(AM65:AM66))</f>
        <v>3</v>
      </c>
      <c r="AN67" s="35">
        <f>IF(ISBLANK(AN64),"",SUM(AN65:AN66))</f>
        <v>10</v>
      </c>
      <c r="AO67" s="36" t="s">
        <v>20</v>
      </c>
      <c r="AP67" s="37">
        <f>IF(ISBLANK(AN64),"",SUM(AP65:AP66))</f>
        <v>1</v>
      </c>
      <c r="AQ67" s="35" t="str">
        <f>IF(ISBLANK(AQ64),"",SUM(AQ65:AQ66))</f>
        <v/>
      </c>
      <c r="AR67" s="36" t="s">
        <v>20</v>
      </c>
      <c r="AS67" s="37" t="str">
        <f>IF(ISBLANK(AQ64),"",SUM(AS65:AS66))</f>
        <v/>
      </c>
      <c r="AT67" s="32"/>
      <c r="AU67" s="33"/>
      <c r="AV67" s="33"/>
      <c r="AW67" s="33"/>
      <c r="AX67" s="33"/>
      <c r="AY67" s="34"/>
      <c r="AZ67" s="392"/>
      <c r="BA67" s="393"/>
      <c r="BB67" s="371"/>
      <c r="BC67" s="372"/>
      <c r="BD67" s="371"/>
      <c r="BE67" s="372"/>
      <c r="BF67" s="371"/>
      <c r="BG67" s="372"/>
      <c r="BH67" s="371"/>
      <c r="BI67" s="372"/>
      <c r="BJ67" s="371"/>
      <c r="BK67" s="372"/>
      <c r="BL67" s="371"/>
      <c r="BM67" s="372"/>
      <c r="BN67" s="398"/>
      <c r="BO67" s="399"/>
      <c r="BP67" s="385"/>
      <c r="BQ67" s="386"/>
      <c r="BR67" s="387"/>
      <c r="BS67" s="378"/>
      <c r="BU67" s="84"/>
      <c r="BY67" s="378"/>
      <c r="CA67" s="51"/>
    </row>
    <row r="68" spans="1:90" ht="10.5" customHeight="1" x14ac:dyDescent="0.15">
      <c r="A68" s="44"/>
      <c r="CA68" s="44"/>
    </row>
    <row r="69" spans="1:90" ht="10.5" customHeight="1" x14ac:dyDescent="0.15">
      <c r="A69" s="44"/>
      <c r="CL69" s="44"/>
    </row>
    <row r="70" spans="1:90" s="49" customFormat="1" ht="19.5" customHeight="1" x14ac:dyDescent="0.15">
      <c r="C70" s="13" t="s">
        <v>55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42"/>
      <c r="AQ70" s="42"/>
      <c r="AR70" s="42"/>
      <c r="AS70" s="14"/>
      <c r="AT70" s="13"/>
      <c r="AU70" s="13"/>
      <c r="AV70" s="42"/>
      <c r="AW70" s="42"/>
      <c r="AX70" s="42"/>
      <c r="AY70" s="14"/>
      <c r="AZ70" s="406" t="s">
        <v>24</v>
      </c>
      <c r="BA70" s="406"/>
      <c r="BB70" s="406"/>
      <c r="BC70" s="406"/>
      <c r="BD70" s="407" t="str">
        <f>BD38</f>
        <v>10月9日(土)</v>
      </c>
      <c r="BE70" s="407"/>
      <c r="BF70" s="407"/>
      <c r="BG70" s="407"/>
      <c r="BH70" s="407"/>
      <c r="BI70" s="407"/>
      <c r="BJ70" s="408" t="str">
        <f>BJ38</f>
        <v>第22節終了時点</v>
      </c>
      <c r="BK70" s="408"/>
      <c r="BL70" s="408"/>
      <c r="BM70" s="408"/>
      <c r="BN70" s="408"/>
      <c r="BO70" s="408"/>
      <c r="BP70" s="408"/>
      <c r="BQ70" s="408"/>
      <c r="BR70" s="408"/>
    </row>
    <row r="71" spans="1:90" s="49" customFormat="1" ht="31.5" customHeight="1" x14ac:dyDescent="0.15">
      <c r="C71" s="453"/>
      <c r="D71" s="454"/>
      <c r="E71" s="454"/>
      <c r="F71" s="454"/>
      <c r="G71" s="454"/>
      <c r="H71" s="454"/>
      <c r="I71" s="455"/>
      <c r="J71" s="456" t="str">
        <f>C72</f>
        <v>アスルクラロ2nd</v>
      </c>
      <c r="K71" s="456"/>
      <c r="L71" s="456"/>
      <c r="M71" s="456"/>
      <c r="N71" s="456"/>
      <c r="O71" s="456"/>
      <c r="P71" s="456" t="str">
        <f>C76</f>
        <v>五稜郭中</v>
      </c>
      <c r="Q71" s="456"/>
      <c r="R71" s="456"/>
      <c r="S71" s="456"/>
      <c r="T71" s="456"/>
      <c r="U71" s="456"/>
      <c r="V71" s="456" t="str">
        <f>C80</f>
        <v>北中</v>
      </c>
      <c r="W71" s="456"/>
      <c r="X71" s="456"/>
      <c r="Y71" s="456"/>
      <c r="Z71" s="456"/>
      <c r="AA71" s="456"/>
      <c r="AB71" s="456" t="str">
        <f>C84</f>
        <v>湯川中</v>
      </c>
      <c r="AC71" s="456"/>
      <c r="AD71" s="456"/>
      <c r="AE71" s="456"/>
      <c r="AF71" s="456"/>
      <c r="AG71" s="456"/>
      <c r="AH71" s="456" t="str">
        <f>C88</f>
        <v>戸倉・旭岡</v>
      </c>
      <c r="AI71" s="456"/>
      <c r="AJ71" s="456"/>
      <c r="AK71" s="456"/>
      <c r="AL71" s="456"/>
      <c r="AM71" s="456"/>
      <c r="AN71" s="456" t="str">
        <f>C92</f>
        <v>青柳・港</v>
      </c>
      <c r="AO71" s="456"/>
      <c r="AP71" s="456"/>
      <c r="AQ71" s="456"/>
      <c r="AR71" s="456"/>
      <c r="AS71" s="456"/>
      <c r="AT71" s="456" t="str">
        <f>C96</f>
        <v>プレイフル</v>
      </c>
      <c r="AU71" s="456"/>
      <c r="AV71" s="456"/>
      <c r="AW71" s="456"/>
      <c r="AX71" s="456"/>
      <c r="AY71" s="456"/>
      <c r="AZ71" s="459" t="s">
        <v>32</v>
      </c>
      <c r="BA71" s="460"/>
      <c r="BB71" s="457" t="s">
        <v>10</v>
      </c>
      <c r="BC71" s="458"/>
      <c r="BD71" s="457" t="s">
        <v>11</v>
      </c>
      <c r="BE71" s="458"/>
      <c r="BF71" s="457" t="s">
        <v>12</v>
      </c>
      <c r="BG71" s="458"/>
      <c r="BH71" s="457" t="s">
        <v>13</v>
      </c>
      <c r="BI71" s="458"/>
      <c r="BJ71" s="457" t="s">
        <v>14</v>
      </c>
      <c r="BK71" s="458"/>
      <c r="BL71" s="457" t="s">
        <v>15</v>
      </c>
      <c r="BM71" s="458"/>
      <c r="BN71" s="470" t="s">
        <v>16</v>
      </c>
      <c r="BO71" s="471"/>
      <c r="BP71" s="472" t="s">
        <v>17</v>
      </c>
      <c r="BQ71" s="473"/>
      <c r="BR71" s="474"/>
    </row>
    <row r="72" spans="1:90" s="49" customFormat="1" ht="18" customHeight="1" x14ac:dyDescent="0.15">
      <c r="A72" s="411">
        <f>BP72</f>
        <v>6</v>
      </c>
      <c r="B72" s="412">
        <v>1</v>
      </c>
      <c r="C72" s="461" t="s">
        <v>61</v>
      </c>
      <c r="D72" s="462"/>
      <c r="E72" s="462"/>
      <c r="F72" s="462"/>
      <c r="G72" s="462"/>
      <c r="H72" s="462"/>
      <c r="I72" s="463"/>
      <c r="J72" s="46"/>
      <c r="K72" s="47"/>
      <c r="L72" s="47"/>
      <c r="M72" s="47"/>
      <c r="N72" s="47"/>
      <c r="O72" s="48"/>
      <c r="P72" s="402" t="s">
        <v>97</v>
      </c>
      <c r="Q72" s="423"/>
      <c r="R72" s="424"/>
      <c r="S72" s="400"/>
      <c r="T72" s="401"/>
      <c r="U72" s="405"/>
      <c r="V72" s="400" t="s">
        <v>97</v>
      </c>
      <c r="W72" s="401"/>
      <c r="X72" s="405"/>
      <c r="Y72" s="400"/>
      <c r="Z72" s="401"/>
      <c r="AA72" s="405"/>
      <c r="AB72" s="400" t="s">
        <v>137</v>
      </c>
      <c r="AC72" s="401"/>
      <c r="AD72" s="405"/>
      <c r="AE72" s="400" t="s">
        <v>323</v>
      </c>
      <c r="AF72" s="401"/>
      <c r="AG72" s="405"/>
      <c r="AH72" s="402" t="s">
        <v>135</v>
      </c>
      <c r="AI72" s="403"/>
      <c r="AJ72" s="404"/>
      <c r="AK72" s="400"/>
      <c r="AL72" s="401"/>
      <c r="AM72" s="405"/>
      <c r="AN72" s="400" t="s">
        <v>97</v>
      </c>
      <c r="AO72" s="401"/>
      <c r="AP72" s="405"/>
      <c r="AQ72" s="400" t="s">
        <v>419</v>
      </c>
      <c r="AR72" s="401"/>
      <c r="AS72" s="405"/>
      <c r="AT72" s="400" t="s">
        <v>262</v>
      </c>
      <c r="AU72" s="401"/>
      <c r="AV72" s="405"/>
      <c r="AW72" s="400"/>
      <c r="AX72" s="401"/>
      <c r="AY72" s="405"/>
      <c r="AZ72" s="388">
        <f>SUM(BB72:BG75)</f>
        <v>8</v>
      </c>
      <c r="BA72" s="389"/>
      <c r="BB72" s="367">
        <f>COUNTIF(J72:AY72,"○")</f>
        <v>2</v>
      </c>
      <c r="BC72" s="368"/>
      <c r="BD72" s="367">
        <f>COUNTIF(J72:AY72,"△")</f>
        <v>0</v>
      </c>
      <c r="BE72" s="368"/>
      <c r="BF72" s="367">
        <f>COUNTIF(J72:AY72,"●")</f>
        <v>6</v>
      </c>
      <c r="BG72" s="368"/>
      <c r="BH72" s="367">
        <f>BB72*3+BD72*1</f>
        <v>6</v>
      </c>
      <c r="BI72" s="368"/>
      <c r="BJ72" s="367">
        <f>SUM(J75,P75,V75,AB75,M75,S75,Y75,AE75,AH75,AK75,AN75,AQ75,AT75,AW75)</f>
        <v>10</v>
      </c>
      <c r="BK72" s="368"/>
      <c r="BL72" s="367">
        <f>SUM(L75,R75,X75,AD75,O75,U75,AA75,AG75,AJ75,AM75,AP75,AS75,AV75,AY75)</f>
        <v>11</v>
      </c>
      <c r="BM72" s="368"/>
      <c r="BN72" s="394">
        <f>BJ72-BL72</f>
        <v>-1</v>
      </c>
      <c r="BO72" s="395"/>
      <c r="BP72" s="379">
        <f>IF(ISBLANK(B72),"",RANK(BS72,$BS$72:$BS$99) )</f>
        <v>6</v>
      </c>
      <c r="BQ72" s="380"/>
      <c r="BR72" s="381"/>
      <c r="BS72" s="378">
        <f>BH72*10000+BN72*100+BJ72</f>
        <v>59910</v>
      </c>
      <c r="BU72" s="62"/>
      <c r="CA72" s="53"/>
    </row>
    <row r="73" spans="1:90" s="49" customFormat="1" ht="10.5" customHeight="1" x14ac:dyDescent="0.15">
      <c r="A73" s="411"/>
      <c r="B73" s="412"/>
      <c r="C73" s="464"/>
      <c r="D73" s="465"/>
      <c r="E73" s="465"/>
      <c r="F73" s="465"/>
      <c r="G73" s="465"/>
      <c r="H73" s="465"/>
      <c r="I73" s="466"/>
      <c r="J73" s="15"/>
      <c r="K73" s="16"/>
      <c r="L73" s="16"/>
      <c r="M73" s="16"/>
      <c r="N73" s="16"/>
      <c r="O73" s="17"/>
      <c r="P73" s="94">
        <v>0</v>
      </c>
      <c r="Q73" s="95" t="s">
        <v>18</v>
      </c>
      <c r="R73" s="96">
        <v>0</v>
      </c>
      <c r="S73" s="27"/>
      <c r="T73" s="28" t="s">
        <v>18</v>
      </c>
      <c r="U73" s="29"/>
      <c r="V73" s="27">
        <v>0</v>
      </c>
      <c r="W73" s="28" t="s">
        <v>18</v>
      </c>
      <c r="X73" s="29">
        <v>1</v>
      </c>
      <c r="Y73" s="27"/>
      <c r="Z73" s="28" t="s">
        <v>18</v>
      </c>
      <c r="AA73" s="29"/>
      <c r="AB73" s="27">
        <v>1</v>
      </c>
      <c r="AC73" s="28" t="s">
        <v>18</v>
      </c>
      <c r="AD73" s="29">
        <v>0</v>
      </c>
      <c r="AE73" s="27">
        <v>1</v>
      </c>
      <c r="AF73" s="28" t="s">
        <v>18</v>
      </c>
      <c r="AG73" s="29">
        <v>1</v>
      </c>
      <c r="AH73" s="94">
        <v>0</v>
      </c>
      <c r="AI73" s="95" t="s">
        <v>18</v>
      </c>
      <c r="AJ73" s="96">
        <v>1</v>
      </c>
      <c r="AK73" s="27"/>
      <c r="AL73" s="28" t="s">
        <v>18</v>
      </c>
      <c r="AM73" s="29"/>
      <c r="AN73" s="27">
        <v>0</v>
      </c>
      <c r="AO73" s="28" t="s">
        <v>18</v>
      </c>
      <c r="AP73" s="29">
        <v>0</v>
      </c>
      <c r="AQ73" s="27">
        <v>0</v>
      </c>
      <c r="AR73" s="28" t="s">
        <v>18</v>
      </c>
      <c r="AS73" s="29">
        <v>0</v>
      </c>
      <c r="AT73" s="27">
        <v>0</v>
      </c>
      <c r="AU73" s="28" t="s">
        <v>18</v>
      </c>
      <c r="AV73" s="29">
        <v>1</v>
      </c>
      <c r="AW73" s="27"/>
      <c r="AX73" s="28" t="s">
        <v>18</v>
      </c>
      <c r="AY73" s="29"/>
      <c r="AZ73" s="390"/>
      <c r="BA73" s="391"/>
      <c r="BB73" s="369"/>
      <c r="BC73" s="370"/>
      <c r="BD73" s="369"/>
      <c r="BE73" s="370"/>
      <c r="BF73" s="369"/>
      <c r="BG73" s="370"/>
      <c r="BH73" s="369"/>
      <c r="BI73" s="370"/>
      <c r="BJ73" s="369"/>
      <c r="BK73" s="370"/>
      <c r="BL73" s="369"/>
      <c r="BM73" s="370"/>
      <c r="BN73" s="396"/>
      <c r="BO73" s="397"/>
      <c r="BP73" s="382"/>
      <c r="BQ73" s="383"/>
      <c r="BR73" s="384"/>
      <c r="BS73" s="378"/>
      <c r="BU73" s="62"/>
      <c r="CA73" s="53"/>
    </row>
    <row r="74" spans="1:90" s="49" customFormat="1" ht="10.5" customHeight="1" x14ac:dyDescent="0.15">
      <c r="A74" s="411"/>
      <c r="B74" s="412"/>
      <c r="C74" s="464"/>
      <c r="D74" s="465"/>
      <c r="E74" s="465"/>
      <c r="F74" s="465"/>
      <c r="G74" s="465"/>
      <c r="H74" s="465"/>
      <c r="I74" s="466"/>
      <c r="J74" s="15"/>
      <c r="K74" s="16"/>
      <c r="L74" s="16"/>
      <c r="M74" s="16"/>
      <c r="N74" s="16"/>
      <c r="O74" s="17"/>
      <c r="P74" s="97">
        <v>0</v>
      </c>
      <c r="Q74" s="95" t="s">
        <v>19</v>
      </c>
      <c r="R74" s="98">
        <v>1</v>
      </c>
      <c r="S74" s="30"/>
      <c r="T74" s="28" t="s">
        <v>19</v>
      </c>
      <c r="U74" s="31"/>
      <c r="V74" s="30">
        <v>1</v>
      </c>
      <c r="W74" s="28" t="s">
        <v>19</v>
      </c>
      <c r="X74" s="31">
        <v>2</v>
      </c>
      <c r="Y74" s="30"/>
      <c r="Z74" s="28" t="s">
        <v>19</v>
      </c>
      <c r="AA74" s="31"/>
      <c r="AB74" s="30">
        <v>2</v>
      </c>
      <c r="AC74" s="28" t="s">
        <v>19</v>
      </c>
      <c r="AD74" s="31">
        <v>0</v>
      </c>
      <c r="AE74" s="30">
        <v>0</v>
      </c>
      <c r="AF74" s="28" t="s">
        <v>19</v>
      </c>
      <c r="AG74" s="31">
        <v>1</v>
      </c>
      <c r="AH74" s="97">
        <v>0</v>
      </c>
      <c r="AI74" s="95" t="s">
        <v>19</v>
      </c>
      <c r="AJ74" s="98">
        <v>0</v>
      </c>
      <c r="AK74" s="30"/>
      <c r="AL74" s="28" t="s">
        <v>19</v>
      </c>
      <c r="AM74" s="31"/>
      <c r="AN74" s="30">
        <v>0</v>
      </c>
      <c r="AO74" s="28" t="s">
        <v>19</v>
      </c>
      <c r="AP74" s="31">
        <v>3</v>
      </c>
      <c r="AQ74" s="30">
        <v>5</v>
      </c>
      <c r="AR74" s="28" t="s">
        <v>19</v>
      </c>
      <c r="AS74" s="31">
        <v>0</v>
      </c>
      <c r="AT74" s="30">
        <v>0</v>
      </c>
      <c r="AU74" s="28" t="s">
        <v>19</v>
      </c>
      <c r="AV74" s="31">
        <v>0</v>
      </c>
      <c r="AW74" s="30"/>
      <c r="AX74" s="28" t="s">
        <v>19</v>
      </c>
      <c r="AY74" s="31"/>
      <c r="AZ74" s="390"/>
      <c r="BA74" s="391"/>
      <c r="BB74" s="369"/>
      <c r="BC74" s="370"/>
      <c r="BD74" s="369"/>
      <c r="BE74" s="370"/>
      <c r="BF74" s="369"/>
      <c r="BG74" s="370"/>
      <c r="BH74" s="369"/>
      <c r="BI74" s="370"/>
      <c r="BJ74" s="369"/>
      <c r="BK74" s="370"/>
      <c r="BL74" s="369"/>
      <c r="BM74" s="370"/>
      <c r="BN74" s="396"/>
      <c r="BO74" s="397"/>
      <c r="BP74" s="382"/>
      <c r="BQ74" s="383"/>
      <c r="BR74" s="384"/>
      <c r="BS74" s="378"/>
      <c r="BU74" s="62"/>
      <c r="CA74" s="53"/>
    </row>
    <row r="75" spans="1:90" s="49" customFormat="1" ht="10.5" customHeight="1" x14ac:dyDescent="0.15">
      <c r="A75" s="411"/>
      <c r="B75" s="412"/>
      <c r="C75" s="467"/>
      <c r="D75" s="468"/>
      <c r="E75" s="468"/>
      <c r="F75" s="468"/>
      <c r="G75" s="468"/>
      <c r="H75" s="468"/>
      <c r="I75" s="469"/>
      <c r="J75" s="18"/>
      <c r="K75" s="19"/>
      <c r="L75" s="19"/>
      <c r="M75" s="19"/>
      <c r="N75" s="19"/>
      <c r="O75" s="20"/>
      <c r="P75" s="35">
        <f>IF(ISBLANK(P72),"",SUM(P73:P74))</f>
        <v>0</v>
      </c>
      <c r="Q75" s="36" t="s">
        <v>20</v>
      </c>
      <c r="R75" s="37">
        <f>IF(ISBLANK(P72),"",SUM(R73:R74))</f>
        <v>1</v>
      </c>
      <c r="S75" s="35" t="str">
        <f>IF(ISBLANK(S72),"",SUM(S73:S74))</f>
        <v/>
      </c>
      <c r="T75" s="36" t="s">
        <v>20</v>
      </c>
      <c r="U75" s="37" t="str">
        <f>IF(ISBLANK(S72),"",SUM(U73:U74))</f>
        <v/>
      </c>
      <c r="V75" s="35">
        <f>IF(ISBLANK(V72),"",SUM(V73:V74))</f>
        <v>1</v>
      </c>
      <c r="W75" s="36" t="s">
        <v>20</v>
      </c>
      <c r="X75" s="37">
        <f>IF(ISBLANK(V72),"",SUM(X73:X74))</f>
        <v>3</v>
      </c>
      <c r="Y75" s="35" t="str">
        <f>IF(ISBLANK(Y72),"",SUM(Y73:Y74))</f>
        <v/>
      </c>
      <c r="Z75" s="36" t="s">
        <v>20</v>
      </c>
      <c r="AA75" s="37" t="str">
        <f>IF(ISBLANK(Y72),"",SUM(AA73:AA74))</f>
        <v/>
      </c>
      <c r="AB75" s="35">
        <f>IF(ISBLANK(AB72),"",SUM(AB73:AB74))</f>
        <v>3</v>
      </c>
      <c r="AC75" s="36" t="s">
        <v>20</v>
      </c>
      <c r="AD75" s="37">
        <f>IF(ISBLANK(AB72),"",SUM(AD73:AD74))</f>
        <v>0</v>
      </c>
      <c r="AE75" s="35">
        <f>IF(ISBLANK(AE72),"",SUM(AE73:AE74))</f>
        <v>1</v>
      </c>
      <c r="AF75" s="36" t="s">
        <v>20</v>
      </c>
      <c r="AG75" s="37">
        <f>IF(ISBLANK(AE72),"",SUM(AG73:AG74))</f>
        <v>2</v>
      </c>
      <c r="AH75" s="35">
        <f>IF(ISBLANK(AH72),"",SUM(AH73:AH74))</f>
        <v>0</v>
      </c>
      <c r="AI75" s="36" t="s">
        <v>20</v>
      </c>
      <c r="AJ75" s="37">
        <f>IF(ISBLANK(AH72),"",SUM(AJ73:AJ74))</f>
        <v>1</v>
      </c>
      <c r="AK75" s="35" t="str">
        <f>IF(ISBLANK(AK72),"",SUM(AK73:AK74))</f>
        <v/>
      </c>
      <c r="AL75" s="36" t="s">
        <v>20</v>
      </c>
      <c r="AM75" s="37" t="str">
        <f>IF(ISBLANK(AK72),"",SUM(AM73:AM74))</f>
        <v/>
      </c>
      <c r="AN75" s="35">
        <f>IF(ISBLANK(AN72),"",SUM(AN73:AN74))</f>
        <v>0</v>
      </c>
      <c r="AO75" s="36" t="s">
        <v>20</v>
      </c>
      <c r="AP75" s="37">
        <f>IF(ISBLANK(AN72),"",SUM(AP73:AP74))</f>
        <v>3</v>
      </c>
      <c r="AQ75" s="35">
        <f>IF(ISBLANK(AQ72),"",SUM(AQ73:AQ74))</f>
        <v>5</v>
      </c>
      <c r="AR75" s="36" t="s">
        <v>20</v>
      </c>
      <c r="AS75" s="37">
        <f>IF(ISBLANK(AQ72),"",SUM(AS73:AS74))</f>
        <v>0</v>
      </c>
      <c r="AT75" s="35">
        <f>IF(ISBLANK(AT72),"",SUM(AT73:AT74))</f>
        <v>0</v>
      </c>
      <c r="AU75" s="36" t="s">
        <v>20</v>
      </c>
      <c r="AV75" s="37">
        <f>IF(ISBLANK(AT72),"",SUM(AV73:AV74))</f>
        <v>1</v>
      </c>
      <c r="AW75" s="35" t="str">
        <f>IF(ISBLANK(AW72),"",SUM(AW73:AW74))</f>
        <v/>
      </c>
      <c r="AX75" s="36" t="s">
        <v>20</v>
      </c>
      <c r="AY75" s="37" t="str">
        <f>IF(ISBLANK(AW72),"",SUM(AY73:AY74))</f>
        <v/>
      </c>
      <c r="AZ75" s="392"/>
      <c r="BA75" s="393"/>
      <c r="BB75" s="371"/>
      <c r="BC75" s="372"/>
      <c r="BD75" s="371"/>
      <c r="BE75" s="372"/>
      <c r="BF75" s="371"/>
      <c r="BG75" s="372"/>
      <c r="BH75" s="371"/>
      <c r="BI75" s="372"/>
      <c r="BJ75" s="371"/>
      <c r="BK75" s="372"/>
      <c r="BL75" s="371"/>
      <c r="BM75" s="372"/>
      <c r="BN75" s="398"/>
      <c r="BO75" s="399"/>
      <c r="BP75" s="385"/>
      <c r="BQ75" s="386"/>
      <c r="BR75" s="387"/>
      <c r="BS75" s="378"/>
      <c r="BU75" s="62"/>
      <c r="CA75" s="53"/>
    </row>
    <row r="76" spans="1:90" s="49" customFormat="1" ht="18" customHeight="1" x14ac:dyDescent="0.15">
      <c r="A76" s="411">
        <f>BP76</f>
        <v>2</v>
      </c>
      <c r="B76" s="412">
        <v>2</v>
      </c>
      <c r="C76" s="461" t="s">
        <v>49</v>
      </c>
      <c r="D76" s="462"/>
      <c r="E76" s="462"/>
      <c r="F76" s="462"/>
      <c r="G76" s="462"/>
      <c r="H76" s="462"/>
      <c r="I76" s="463"/>
      <c r="J76" s="400" t="s">
        <v>137</v>
      </c>
      <c r="K76" s="401"/>
      <c r="L76" s="405"/>
      <c r="M76" s="400"/>
      <c r="N76" s="401"/>
      <c r="O76" s="405"/>
      <c r="P76" s="21"/>
      <c r="Q76" s="22"/>
      <c r="R76" s="22"/>
      <c r="S76" s="22"/>
      <c r="T76" s="22"/>
      <c r="U76" s="23"/>
      <c r="V76" s="400" t="s">
        <v>261</v>
      </c>
      <c r="W76" s="401"/>
      <c r="X76" s="405"/>
      <c r="Y76" s="400" t="s">
        <v>137</v>
      </c>
      <c r="Z76" s="401"/>
      <c r="AA76" s="405"/>
      <c r="AB76" s="400" t="s">
        <v>137</v>
      </c>
      <c r="AC76" s="401"/>
      <c r="AD76" s="405"/>
      <c r="AE76" s="400"/>
      <c r="AF76" s="401"/>
      <c r="AG76" s="405"/>
      <c r="AH76" s="400" t="s">
        <v>152</v>
      </c>
      <c r="AI76" s="401"/>
      <c r="AJ76" s="405"/>
      <c r="AK76" s="400"/>
      <c r="AL76" s="401"/>
      <c r="AM76" s="405"/>
      <c r="AN76" s="402" t="s">
        <v>137</v>
      </c>
      <c r="AO76" s="403"/>
      <c r="AP76" s="404"/>
      <c r="AQ76" s="402" t="s">
        <v>137</v>
      </c>
      <c r="AR76" s="403"/>
      <c r="AS76" s="404"/>
      <c r="AT76" s="402" t="s">
        <v>153</v>
      </c>
      <c r="AU76" s="403"/>
      <c r="AV76" s="404"/>
      <c r="AW76" s="400" t="s">
        <v>417</v>
      </c>
      <c r="AX76" s="401"/>
      <c r="AY76" s="405"/>
      <c r="AZ76" s="388">
        <f>SUM(BB76:BG79)</f>
        <v>9</v>
      </c>
      <c r="BA76" s="389"/>
      <c r="BB76" s="367">
        <f>COUNTIF(J76:AY76,"○")</f>
        <v>7</v>
      </c>
      <c r="BC76" s="368"/>
      <c r="BD76" s="367">
        <f>COUNTIF(J76:AY76,"△")</f>
        <v>0</v>
      </c>
      <c r="BE76" s="368"/>
      <c r="BF76" s="367">
        <f>COUNTIF(J76:AY76,"●")</f>
        <v>2</v>
      </c>
      <c r="BG76" s="368"/>
      <c r="BH76" s="367">
        <f>BB76*3+BD76*1</f>
        <v>21</v>
      </c>
      <c r="BI76" s="368"/>
      <c r="BJ76" s="367">
        <f t="shared" ref="BJ76" si="30">SUM(J79,P79,V79,AB79,M79,S79,Y79,AE79,AH79,AK79,AN79,AQ79,AT79,AW79)</f>
        <v>44</v>
      </c>
      <c r="BK76" s="368"/>
      <c r="BL76" s="367">
        <f t="shared" ref="BL76" si="31">SUM(L79,R79,X79,AD79,O79,U79,AA79,AG79,AJ79,AM79,AP79,AS79,AV79,AY79)</f>
        <v>5</v>
      </c>
      <c r="BM76" s="368"/>
      <c r="BN76" s="394">
        <f t="shared" ref="BN76" si="32">BJ76-BL76</f>
        <v>39</v>
      </c>
      <c r="BO76" s="395"/>
      <c r="BP76" s="379">
        <f>IF(ISBLANK(B76),"",RANK(BS76,$BS$72:$BS$99) )</f>
        <v>2</v>
      </c>
      <c r="BQ76" s="380"/>
      <c r="BR76" s="381"/>
      <c r="BS76" s="378">
        <f>BH76*10000+BN76*100+BJ76</f>
        <v>213944</v>
      </c>
      <c r="BU76" s="62"/>
      <c r="CA76" s="53"/>
    </row>
    <row r="77" spans="1:90" s="49" customFormat="1" ht="10.5" customHeight="1" x14ac:dyDescent="0.15">
      <c r="A77" s="411"/>
      <c r="B77" s="412"/>
      <c r="C77" s="464"/>
      <c r="D77" s="465"/>
      <c r="E77" s="465"/>
      <c r="F77" s="465"/>
      <c r="G77" s="465"/>
      <c r="H77" s="465"/>
      <c r="I77" s="466"/>
      <c r="J77" s="38">
        <f>IF(ISBLANK(J76),"",R73)</f>
        <v>0</v>
      </c>
      <c r="K77" s="39" t="s">
        <v>18</v>
      </c>
      <c r="L77" s="40">
        <f>IF(ISBLANK(J76),"",P73)</f>
        <v>0</v>
      </c>
      <c r="M77" s="38" t="str">
        <f>IF(ISBLANK(M76),"",U73)</f>
        <v/>
      </c>
      <c r="N77" s="39" t="s">
        <v>18</v>
      </c>
      <c r="O77" s="40" t="str">
        <f>IF(ISBLANK(M76),"",S73)</f>
        <v/>
      </c>
      <c r="P77" s="24"/>
      <c r="Q77" s="25"/>
      <c r="R77" s="25"/>
      <c r="S77" s="25"/>
      <c r="T77" s="25"/>
      <c r="U77" s="26"/>
      <c r="V77" s="27">
        <v>5</v>
      </c>
      <c r="W77" s="28" t="s">
        <v>18</v>
      </c>
      <c r="X77" s="29">
        <v>0</v>
      </c>
      <c r="Y77" s="27">
        <v>5</v>
      </c>
      <c r="Z77" s="28" t="s">
        <v>18</v>
      </c>
      <c r="AA77" s="29">
        <v>1</v>
      </c>
      <c r="AB77" s="27">
        <v>4</v>
      </c>
      <c r="AC77" s="28" t="s">
        <v>18</v>
      </c>
      <c r="AD77" s="29">
        <v>0</v>
      </c>
      <c r="AE77" s="27"/>
      <c r="AF77" s="28" t="s">
        <v>18</v>
      </c>
      <c r="AG77" s="29"/>
      <c r="AH77" s="27">
        <v>2</v>
      </c>
      <c r="AI77" s="28" t="s">
        <v>18</v>
      </c>
      <c r="AJ77" s="29">
        <v>1</v>
      </c>
      <c r="AK77" s="27"/>
      <c r="AL77" s="28" t="s">
        <v>18</v>
      </c>
      <c r="AM77" s="29"/>
      <c r="AN77" s="94">
        <v>5</v>
      </c>
      <c r="AO77" s="95" t="s">
        <v>18</v>
      </c>
      <c r="AP77" s="96">
        <v>0</v>
      </c>
      <c r="AQ77" s="27">
        <v>2</v>
      </c>
      <c r="AR77" s="28" t="s">
        <v>18</v>
      </c>
      <c r="AS77" s="29">
        <v>0</v>
      </c>
      <c r="AT77" s="94">
        <v>0</v>
      </c>
      <c r="AU77" s="95" t="s">
        <v>18</v>
      </c>
      <c r="AV77" s="96">
        <v>1</v>
      </c>
      <c r="AW77" s="27">
        <v>1</v>
      </c>
      <c r="AX77" s="28" t="s">
        <v>18</v>
      </c>
      <c r="AY77" s="29">
        <v>1</v>
      </c>
      <c r="AZ77" s="390"/>
      <c r="BA77" s="391"/>
      <c r="BB77" s="369"/>
      <c r="BC77" s="370"/>
      <c r="BD77" s="369"/>
      <c r="BE77" s="370"/>
      <c r="BF77" s="369"/>
      <c r="BG77" s="370"/>
      <c r="BH77" s="369"/>
      <c r="BI77" s="370"/>
      <c r="BJ77" s="369"/>
      <c r="BK77" s="370"/>
      <c r="BL77" s="369"/>
      <c r="BM77" s="370"/>
      <c r="BN77" s="396"/>
      <c r="BO77" s="397"/>
      <c r="BP77" s="382"/>
      <c r="BQ77" s="383"/>
      <c r="BR77" s="384"/>
      <c r="BS77" s="378"/>
      <c r="BU77" s="62"/>
      <c r="CA77" s="53"/>
    </row>
    <row r="78" spans="1:90" s="49" customFormat="1" ht="10.5" customHeight="1" x14ac:dyDescent="0.15">
      <c r="A78" s="411"/>
      <c r="B78" s="412"/>
      <c r="C78" s="464"/>
      <c r="D78" s="465"/>
      <c r="E78" s="465"/>
      <c r="F78" s="465"/>
      <c r="G78" s="465"/>
      <c r="H78" s="465"/>
      <c r="I78" s="466"/>
      <c r="J78" s="38">
        <f>IF(ISBLANK(J76),"",R74)</f>
        <v>1</v>
      </c>
      <c r="K78" s="39" t="s">
        <v>19</v>
      </c>
      <c r="L78" s="40">
        <f>IF(ISBLANK(J76),"",P74)</f>
        <v>0</v>
      </c>
      <c r="M78" s="38" t="str">
        <f>IF(ISBLANK(M76),"",U74)</f>
        <v/>
      </c>
      <c r="N78" s="39" t="s">
        <v>19</v>
      </c>
      <c r="O78" s="40" t="str">
        <f>IF(ISBLANK(M76),"",S74)</f>
        <v/>
      </c>
      <c r="P78" s="24"/>
      <c r="Q78" s="25"/>
      <c r="R78" s="25"/>
      <c r="S78" s="25"/>
      <c r="T78" s="25"/>
      <c r="U78" s="26"/>
      <c r="V78" s="30">
        <v>8</v>
      </c>
      <c r="W78" s="28" t="s">
        <v>19</v>
      </c>
      <c r="X78" s="31">
        <v>0</v>
      </c>
      <c r="Y78" s="30">
        <v>2</v>
      </c>
      <c r="Z78" s="28" t="s">
        <v>19</v>
      </c>
      <c r="AA78" s="31">
        <v>0</v>
      </c>
      <c r="AB78" s="30">
        <v>6</v>
      </c>
      <c r="AC78" s="28" t="s">
        <v>19</v>
      </c>
      <c r="AD78" s="31">
        <v>0</v>
      </c>
      <c r="AE78" s="30"/>
      <c r="AF78" s="28" t="s">
        <v>19</v>
      </c>
      <c r="AG78" s="31"/>
      <c r="AH78" s="30">
        <v>0</v>
      </c>
      <c r="AI78" s="28" t="s">
        <v>19</v>
      </c>
      <c r="AJ78" s="31">
        <v>0</v>
      </c>
      <c r="AK78" s="30"/>
      <c r="AL78" s="28" t="s">
        <v>19</v>
      </c>
      <c r="AM78" s="31"/>
      <c r="AN78" s="97">
        <v>1</v>
      </c>
      <c r="AO78" s="95" t="s">
        <v>19</v>
      </c>
      <c r="AP78" s="98">
        <v>0</v>
      </c>
      <c r="AQ78" s="30">
        <v>2</v>
      </c>
      <c r="AR78" s="28" t="s">
        <v>19</v>
      </c>
      <c r="AS78" s="31">
        <v>0</v>
      </c>
      <c r="AT78" s="97">
        <v>0</v>
      </c>
      <c r="AU78" s="95" t="s">
        <v>19</v>
      </c>
      <c r="AV78" s="98">
        <v>0</v>
      </c>
      <c r="AW78" s="30">
        <v>0</v>
      </c>
      <c r="AX78" s="28" t="s">
        <v>19</v>
      </c>
      <c r="AY78" s="31">
        <v>1</v>
      </c>
      <c r="AZ78" s="390"/>
      <c r="BA78" s="391"/>
      <c r="BB78" s="369"/>
      <c r="BC78" s="370"/>
      <c r="BD78" s="369"/>
      <c r="BE78" s="370"/>
      <c r="BF78" s="369"/>
      <c r="BG78" s="370"/>
      <c r="BH78" s="369"/>
      <c r="BI78" s="370"/>
      <c r="BJ78" s="369"/>
      <c r="BK78" s="370"/>
      <c r="BL78" s="369"/>
      <c r="BM78" s="370"/>
      <c r="BN78" s="396"/>
      <c r="BO78" s="397"/>
      <c r="BP78" s="382"/>
      <c r="BQ78" s="383"/>
      <c r="BR78" s="384"/>
      <c r="BS78" s="378"/>
      <c r="BU78" s="62"/>
      <c r="CA78" s="53"/>
    </row>
    <row r="79" spans="1:90" s="49" customFormat="1" ht="10.5" customHeight="1" x14ac:dyDescent="0.15">
      <c r="A79" s="411"/>
      <c r="B79" s="412"/>
      <c r="C79" s="467"/>
      <c r="D79" s="468"/>
      <c r="E79" s="468"/>
      <c r="F79" s="468"/>
      <c r="G79" s="468"/>
      <c r="H79" s="468"/>
      <c r="I79" s="469"/>
      <c r="J79" s="35">
        <f>IF(ISBLANK(J76),"",SUM(J77:J78))</f>
        <v>1</v>
      </c>
      <c r="K79" s="36" t="s">
        <v>20</v>
      </c>
      <c r="L79" s="37">
        <f>IF(ISBLANK(J76),"",SUM(L77:L78))</f>
        <v>0</v>
      </c>
      <c r="M79" s="35" t="str">
        <f>IF(ISBLANK(M76),"",SUM(M77:M78))</f>
        <v/>
      </c>
      <c r="N79" s="36" t="s">
        <v>20</v>
      </c>
      <c r="O79" s="37" t="str">
        <f>IF(ISBLANK(M76),"",SUM(O77:O78))</f>
        <v/>
      </c>
      <c r="P79" s="32"/>
      <c r="Q79" s="33"/>
      <c r="R79" s="33"/>
      <c r="S79" s="33"/>
      <c r="T79" s="33"/>
      <c r="U79" s="34"/>
      <c r="V79" s="35">
        <f>IF(ISBLANK(V76),"",SUM(V77:V78))</f>
        <v>13</v>
      </c>
      <c r="W79" s="36" t="s">
        <v>20</v>
      </c>
      <c r="X79" s="37">
        <f>IF(ISBLANK(V76),"",SUM(X77:X78))</f>
        <v>0</v>
      </c>
      <c r="Y79" s="35">
        <f>IF(ISBLANK(Y76),"",SUM(Y77:Y78))</f>
        <v>7</v>
      </c>
      <c r="Z79" s="36" t="s">
        <v>20</v>
      </c>
      <c r="AA79" s="37">
        <f>IF(ISBLANK(Y76),"",SUM(AA77:AA78))</f>
        <v>1</v>
      </c>
      <c r="AB79" s="35">
        <f>IF(ISBLANK(AB76),"",SUM(AB77:AB78))</f>
        <v>10</v>
      </c>
      <c r="AC79" s="36" t="s">
        <v>20</v>
      </c>
      <c r="AD79" s="37">
        <f>IF(ISBLANK(AB76),"",SUM(AD77:AD78))</f>
        <v>0</v>
      </c>
      <c r="AE79" s="35" t="str">
        <f>IF(ISBLANK(AE76),"",SUM(AE77:AE78))</f>
        <v/>
      </c>
      <c r="AF79" s="36" t="s">
        <v>20</v>
      </c>
      <c r="AG79" s="37" t="str">
        <f>IF(ISBLANK(AE76),"",SUM(AG77:AG78))</f>
        <v/>
      </c>
      <c r="AH79" s="35">
        <f>IF(ISBLANK(AH76),"",SUM(AH77:AH78))</f>
        <v>2</v>
      </c>
      <c r="AI79" s="36" t="s">
        <v>20</v>
      </c>
      <c r="AJ79" s="37">
        <f>IF(ISBLANK(AH76),"",SUM(AJ77:AJ78))</f>
        <v>1</v>
      </c>
      <c r="AK79" s="35" t="str">
        <f>IF(ISBLANK(AK76),"",SUM(AK77:AK78))</f>
        <v/>
      </c>
      <c r="AL79" s="36" t="s">
        <v>20</v>
      </c>
      <c r="AM79" s="37" t="str">
        <f>IF(ISBLANK(AK76),"",SUM(AM77:AM78))</f>
        <v/>
      </c>
      <c r="AN79" s="35">
        <f>IF(ISBLANK(AN76),"",SUM(AN77:AN78))</f>
        <v>6</v>
      </c>
      <c r="AO79" s="36" t="s">
        <v>20</v>
      </c>
      <c r="AP79" s="37">
        <f>IF(ISBLANK(AN76),"",SUM(AP77:AP78))</f>
        <v>0</v>
      </c>
      <c r="AQ79" s="35">
        <f>IF(ISBLANK(AQ76),"",SUM(AQ77:AQ78))</f>
        <v>4</v>
      </c>
      <c r="AR79" s="36" t="s">
        <v>20</v>
      </c>
      <c r="AS79" s="37">
        <f>IF(ISBLANK(AQ76),"",SUM(AS77:AS78))</f>
        <v>0</v>
      </c>
      <c r="AT79" s="35">
        <f>IF(ISBLANK(AT76),"",SUM(AT77:AT78))</f>
        <v>0</v>
      </c>
      <c r="AU79" s="36" t="s">
        <v>20</v>
      </c>
      <c r="AV79" s="37">
        <f>IF(ISBLANK(AT76),"",SUM(AV77:AV78))</f>
        <v>1</v>
      </c>
      <c r="AW79" s="35">
        <f>IF(ISBLANK(AW76),"",SUM(AW77:AW78))</f>
        <v>1</v>
      </c>
      <c r="AX79" s="36" t="s">
        <v>20</v>
      </c>
      <c r="AY79" s="37">
        <f>IF(ISBLANK(AW76),"",SUM(AY77:AY78))</f>
        <v>2</v>
      </c>
      <c r="AZ79" s="392"/>
      <c r="BA79" s="393"/>
      <c r="BB79" s="371"/>
      <c r="BC79" s="372"/>
      <c r="BD79" s="371"/>
      <c r="BE79" s="372"/>
      <c r="BF79" s="371"/>
      <c r="BG79" s="372"/>
      <c r="BH79" s="371"/>
      <c r="BI79" s="372"/>
      <c r="BJ79" s="371"/>
      <c r="BK79" s="372"/>
      <c r="BL79" s="371"/>
      <c r="BM79" s="372"/>
      <c r="BN79" s="398"/>
      <c r="BO79" s="399"/>
      <c r="BP79" s="385"/>
      <c r="BQ79" s="386"/>
      <c r="BR79" s="387"/>
      <c r="BS79" s="378"/>
      <c r="BU79" s="62"/>
      <c r="CA79" s="53"/>
    </row>
    <row r="80" spans="1:90" s="49" customFormat="1" ht="18" customHeight="1" x14ac:dyDescent="0.15">
      <c r="A80" s="411">
        <f>BP80</f>
        <v>4</v>
      </c>
      <c r="B80" s="412">
        <v>3</v>
      </c>
      <c r="C80" s="461" t="s">
        <v>45</v>
      </c>
      <c r="D80" s="462"/>
      <c r="E80" s="462"/>
      <c r="F80" s="462"/>
      <c r="G80" s="462"/>
      <c r="H80" s="462"/>
      <c r="I80" s="463"/>
      <c r="J80" s="400" t="s">
        <v>137</v>
      </c>
      <c r="K80" s="401"/>
      <c r="L80" s="405"/>
      <c r="M80" s="400"/>
      <c r="N80" s="401"/>
      <c r="O80" s="405"/>
      <c r="P80" s="400" t="s">
        <v>262</v>
      </c>
      <c r="Q80" s="401"/>
      <c r="R80" s="405"/>
      <c r="S80" s="400" t="s">
        <v>430</v>
      </c>
      <c r="T80" s="401"/>
      <c r="U80" s="405"/>
      <c r="V80" s="21"/>
      <c r="W80" s="22"/>
      <c r="X80" s="22"/>
      <c r="Y80" s="22"/>
      <c r="Z80" s="22"/>
      <c r="AA80" s="23"/>
      <c r="AB80" s="400" t="s">
        <v>137</v>
      </c>
      <c r="AC80" s="401"/>
      <c r="AD80" s="405"/>
      <c r="AE80" s="400"/>
      <c r="AF80" s="401"/>
      <c r="AG80" s="405"/>
      <c r="AH80" s="402" t="s">
        <v>97</v>
      </c>
      <c r="AI80" s="403"/>
      <c r="AJ80" s="404"/>
      <c r="AK80" s="400" t="s">
        <v>302</v>
      </c>
      <c r="AL80" s="401"/>
      <c r="AM80" s="405"/>
      <c r="AN80" s="402" t="s">
        <v>152</v>
      </c>
      <c r="AO80" s="403"/>
      <c r="AP80" s="404"/>
      <c r="AQ80" s="400"/>
      <c r="AR80" s="401"/>
      <c r="AS80" s="405"/>
      <c r="AT80" s="402" t="s">
        <v>153</v>
      </c>
      <c r="AU80" s="403"/>
      <c r="AV80" s="404"/>
      <c r="AW80" s="400" t="s">
        <v>417</v>
      </c>
      <c r="AX80" s="401"/>
      <c r="AY80" s="405"/>
      <c r="AZ80" s="388">
        <f>SUM(BB80:BG83)</f>
        <v>9</v>
      </c>
      <c r="BA80" s="389"/>
      <c r="BB80" s="367">
        <f>COUNTIF(J80:AY80,"○")</f>
        <v>4</v>
      </c>
      <c r="BC80" s="368"/>
      <c r="BD80" s="367">
        <f>COUNTIF(J80:AY80,"△")</f>
        <v>0</v>
      </c>
      <c r="BE80" s="368"/>
      <c r="BF80" s="367">
        <f>COUNTIF(J80:AY80,"●")</f>
        <v>5</v>
      </c>
      <c r="BG80" s="368"/>
      <c r="BH80" s="367">
        <f>BB80*3+BD80*1</f>
        <v>12</v>
      </c>
      <c r="BI80" s="368"/>
      <c r="BJ80" s="367">
        <f t="shared" ref="BJ80" si="33">SUM(J83,P83,V83,AB83,M83,S83,Y83,AE83,AH83,AK83,AN83,AQ83,AT83,AW83)</f>
        <v>16</v>
      </c>
      <c r="BK80" s="368"/>
      <c r="BL80" s="367">
        <f t="shared" ref="BL80" si="34">SUM(L83,R83,X83,AD83,O83,U83,AA83,AG83,AJ83,AM83,AP83,AS83,AV83,AY83)</f>
        <v>35</v>
      </c>
      <c r="BM80" s="368"/>
      <c r="BN80" s="394">
        <f t="shared" ref="BN80" si="35">BJ80-BL80</f>
        <v>-19</v>
      </c>
      <c r="BO80" s="395"/>
      <c r="BP80" s="379">
        <f>IF(ISBLANK(B80),"",RANK(BS80,$BS$72:$BS$99) )</f>
        <v>4</v>
      </c>
      <c r="BQ80" s="380"/>
      <c r="BR80" s="381"/>
      <c r="BS80" s="378">
        <f>BH80*10000+BN80*100+BJ80</f>
        <v>118116</v>
      </c>
      <c r="BU80" s="62"/>
      <c r="CA80" s="53"/>
    </row>
    <row r="81" spans="1:79" s="49" customFormat="1" ht="10.5" customHeight="1" x14ac:dyDescent="0.15">
      <c r="A81" s="411"/>
      <c r="B81" s="412"/>
      <c r="C81" s="464"/>
      <c r="D81" s="465"/>
      <c r="E81" s="465"/>
      <c r="F81" s="465"/>
      <c r="G81" s="465"/>
      <c r="H81" s="465"/>
      <c r="I81" s="466"/>
      <c r="J81" s="38">
        <f>IF(ISBLANK(J80),"",X73)</f>
        <v>1</v>
      </c>
      <c r="K81" s="39" t="s">
        <v>18</v>
      </c>
      <c r="L81" s="40">
        <f>IF(ISBLANK(J80),"",V73)</f>
        <v>0</v>
      </c>
      <c r="M81" s="38" t="str">
        <f>IF(ISBLANK(M80),"",AA73)</f>
        <v/>
      </c>
      <c r="N81" s="39" t="s">
        <v>18</v>
      </c>
      <c r="O81" s="40" t="str">
        <f>IF(ISBLANK(M80),"",Y73)</f>
        <v/>
      </c>
      <c r="P81" s="38">
        <f>IF(ISBLANK(P80),"",X77)</f>
        <v>0</v>
      </c>
      <c r="Q81" s="39" t="s">
        <v>18</v>
      </c>
      <c r="R81" s="40">
        <f>IF(ISBLANK(P80),"",V77)</f>
        <v>5</v>
      </c>
      <c r="S81" s="38">
        <f>IF(ISBLANK(S80),"",AA77)</f>
        <v>1</v>
      </c>
      <c r="T81" s="39" t="s">
        <v>18</v>
      </c>
      <c r="U81" s="40">
        <f>IF(ISBLANK(S80),"",Y77)</f>
        <v>5</v>
      </c>
      <c r="V81" s="24"/>
      <c r="W81" s="25"/>
      <c r="X81" s="25"/>
      <c r="Y81" s="25"/>
      <c r="Z81" s="25"/>
      <c r="AA81" s="26"/>
      <c r="AB81" s="94">
        <v>2</v>
      </c>
      <c r="AC81" s="95" t="s">
        <v>18</v>
      </c>
      <c r="AD81" s="96">
        <v>1</v>
      </c>
      <c r="AE81" s="27"/>
      <c r="AF81" s="28" t="s">
        <v>18</v>
      </c>
      <c r="AG81" s="29"/>
      <c r="AH81" s="94">
        <v>1</v>
      </c>
      <c r="AI81" s="95" t="s">
        <v>18</v>
      </c>
      <c r="AJ81" s="96">
        <v>1</v>
      </c>
      <c r="AK81" s="27">
        <v>0</v>
      </c>
      <c r="AL81" s="28" t="s">
        <v>18</v>
      </c>
      <c r="AM81" s="29">
        <v>0</v>
      </c>
      <c r="AN81" s="94">
        <v>1</v>
      </c>
      <c r="AO81" s="95" t="s">
        <v>18</v>
      </c>
      <c r="AP81" s="96">
        <v>0</v>
      </c>
      <c r="AQ81" s="27"/>
      <c r="AR81" s="28" t="s">
        <v>18</v>
      </c>
      <c r="AS81" s="29"/>
      <c r="AT81" s="94">
        <v>0</v>
      </c>
      <c r="AU81" s="95" t="s">
        <v>18</v>
      </c>
      <c r="AV81" s="96">
        <v>1</v>
      </c>
      <c r="AW81" s="27">
        <v>0</v>
      </c>
      <c r="AX81" s="28" t="s">
        <v>18</v>
      </c>
      <c r="AY81" s="29">
        <v>3</v>
      </c>
      <c r="AZ81" s="390"/>
      <c r="BA81" s="391"/>
      <c r="BB81" s="369"/>
      <c r="BC81" s="370"/>
      <c r="BD81" s="369"/>
      <c r="BE81" s="370"/>
      <c r="BF81" s="369"/>
      <c r="BG81" s="370"/>
      <c r="BH81" s="369"/>
      <c r="BI81" s="370"/>
      <c r="BJ81" s="369"/>
      <c r="BK81" s="370"/>
      <c r="BL81" s="369"/>
      <c r="BM81" s="370"/>
      <c r="BN81" s="396"/>
      <c r="BO81" s="397"/>
      <c r="BP81" s="382"/>
      <c r="BQ81" s="383"/>
      <c r="BR81" s="384"/>
      <c r="BS81" s="378"/>
      <c r="BU81" s="62"/>
      <c r="CA81" s="53"/>
    </row>
    <row r="82" spans="1:79" s="49" customFormat="1" ht="10.5" customHeight="1" x14ac:dyDescent="0.15">
      <c r="A82" s="411"/>
      <c r="B82" s="412"/>
      <c r="C82" s="464"/>
      <c r="D82" s="465"/>
      <c r="E82" s="465"/>
      <c r="F82" s="465"/>
      <c r="G82" s="465"/>
      <c r="H82" s="465"/>
      <c r="I82" s="466"/>
      <c r="J82" s="38">
        <f>IF(ISBLANK(J80),"",X74)</f>
        <v>2</v>
      </c>
      <c r="K82" s="39" t="s">
        <v>19</v>
      </c>
      <c r="L82" s="40">
        <f>IF(ISBLANK(J80),"",V74)</f>
        <v>1</v>
      </c>
      <c r="M82" s="38" t="str">
        <f>IF(ISBLANK(M80),"",AA74)</f>
        <v/>
      </c>
      <c r="N82" s="39" t="s">
        <v>19</v>
      </c>
      <c r="O82" s="40" t="str">
        <f>IF(ISBLANK(M80),"",Y74)</f>
        <v/>
      </c>
      <c r="P82" s="38">
        <f>IF(ISBLANK(P80),"",X78)</f>
        <v>0</v>
      </c>
      <c r="Q82" s="39" t="s">
        <v>19</v>
      </c>
      <c r="R82" s="40">
        <f>IF(ISBLANK(P80),"",V78)</f>
        <v>8</v>
      </c>
      <c r="S82" s="38">
        <f>IF(ISBLANK(S80),"",AA78)</f>
        <v>0</v>
      </c>
      <c r="T82" s="39" t="s">
        <v>19</v>
      </c>
      <c r="U82" s="40">
        <f>IF(ISBLANK(S80),"",Y78)</f>
        <v>2</v>
      </c>
      <c r="V82" s="24"/>
      <c r="W82" s="25"/>
      <c r="X82" s="25"/>
      <c r="Y82" s="25"/>
      <c r="Z82" s="25"/>
      <c r="AA82" s="26"/>
      <c r="AB82" s="97">
        <v>4</v>
      </c>
      <c r="AC82" s="95" t="s">
        <v>19</v>
      </c>
      <c r="AD82" s="98">
        <v>2</v>
      </c>
      <c r="AE82" s="30"/>
      <c r="AF82" s="28" t="s">
        <v>19</v>
      </c>
      <c r="AG82" s="31"/>
      <c r="AH82" s="97">
        <v>0</v>
      </c>
      <c r="AI82" s="95" t="s">
        <v>19</v>
      </c>
      <c r="AJ82" s="98">
        <v>2</v>
      </c>
      <c r="AK82" s="30">
        <v>2</v>
      </c>
      <c r="AL82" s="28" t="s">
        <v>19</v>
      </c>
      <c r="AM82" s="31">
        <v>0</v>
      </c>
      <c r="AN82" s="97">
        <v>1</v>
      </c>
      <c r="AO82" s="95" t="s">
        <v>19</v>
      </c>
      <c r="AP82" s="98">
        <v>0</v>
      </c>
      <c r="AQ82" s="30"/>
      <c r="AR82" s="28" t="s">
        <v>19</v>
      </c>
      <c r="AS82" s="31"/>
      <c r="AT82" s="97">
        <v>1</v>
      </c>
      <c r="AU82" s="95" t="s">
        <v>19</v>
      </c>
      <c r="AV82" s="98">
        <v>1</v>
      </c>
      <c r="AW82" s="30">
        <v>0</v>
      </c>
      <c r="AX82" s="28" t="s">
        <v>19</v>
      </c>
      <c r="AY82" s="31">
        <v>3</v>
      </c>
      <c r="AZ82" s="390"/>
      <c r="BA82" s="391"/>
      <c r="BB82" s="369"/>
      <c r="BC82" s="370"/>
      <c r="BD82" s="369"/>
      <c r="BE82" s="370"/>
      <c r="BF82" s="369"/>
      <c r="BG82" s="370"/>
      <c r="BH82" s="369"/>
      <c r="BI82" s="370"/>
      <c r="BJ82" s="369"/>
      <c r="BK82" s="370"/>
      <c r="BL82" s="369"/>
      <c r="BM82" s="370"/>
      <c r="BN82" s="396"/>
      <c r="BO82" s="397"/>
      <c r="BP82" s="382"/>
      <c r="BQ82" s="383"/>
      <c r="BR82" s="384"/>
      <c r="BS82" s="378"/>
      <c r="BU82" s="62"/>
      <c r="CA82" s="53"/>
    </row>
    <row r="83" spans="1:79" s="49" customFormat="1" ht="10.5" customHeight="1" x14ac:dyDescent="0.15">
      <c r="A83" s="411"/>
      <c r="B83" s="412"/>
      <c r="C83" s="467"/>
      <c r="D83" s="468"/>
      <c r="E83" s="468"/>
      <c r="F83" s="468"/>
      <c r="G83" s="468"/>
      <c r="H83" s="468"/>
      <c r="I83" s="469"/>
      <c r="J83" s="35">
        <f>IF(ISBLANK(J80),"",SUM(J81:J82))</f>
        <v>3</v>
      </c>
      <c r="K83" s="36" t="s">
        <v>20</v>
      </c>
      <c r="L83" s="37">
        <f>IF(ISBLANK(J80),"",SUM(L81:L82))</f>
        <v>1</v>
      </c>
      <c r="M83" s="35" t="str">
        <f>IF(ISBLANK(M80),"",SUM(M81:M82))</f>
        <v/>
      </c>
      <c r="N83" s="36" t="s">
        <v>20</v>
      </c>
      <c r="O83" s="37" t="str">
        <f>IF(ISBLANK(M80),"",SUM(O81:O82))</f>
        <v/>
      </c>
      <c r="P83" s="35">
        <f>IF(ISBLANK(P80),"",SUM(P81:P82))</f>
        <v>0</v>
      </c>
      <c r="Q83" s="36" t="s">
        <v>20</v>
      </c>
      <c r="R83" s="37">
        <f>IF(ISBLANK(P80),"",SUM(R81:R82))</f>
        <v>13</v>
      </c>
      <c r="S83" s="35">
        <f>IF(ISBLANK(S80),"",SUM(S81:S82))</f>
        <v>1</v>
      </c>
      <c r="T83" s="36" t="s">
        <v>20</v>
      </c>
      <c r="U83" s="37">
        <f>IF(ISBLANK(S80),"",SUM(U81:U82))</f>
        <v>7</v>
      </c>
      <c r="V83" s="32"/>
      <c r="W83" s="33"/>
      <c r="X83" s="33"/>
      <c r="Y83" s="33"/>
      <c r="Z83" s="33"/>
      <c r="AA83" s="34"/>
      <c r="AB83" s="35">
        <f>IF(ISBLANK(AB80),"",SUM(AB81:AB82))</f>
        <v>6</v>
      </c>
      <c r="AC83" s="36" t="s">
        <v>20</v>
      </c>
      <c r="AD83" s="37">
        <f>IF(ISBLANK(AB80),"",SUM(AD81:AD82))</f>
        <v>3</v>
      </c>
      <c r="AE83" s="35" t="str">
        <f>IF(ISBLANK(AE80),"",SUM(AE81:AE82))</f>
        <v/>
      </c>
      <c r="AF83" s="36" t="s">
        <v>20</v>
      </c>
      <c r="AG83" s="37" t="str">
        <f>IF(ISBLANK(AE80),"",SUM(AG81:AG82))</f>
        <v/>
      </c>
      <c r="AH83" s="35">
        <f>IF(ISBLANK(AH80),"",SUM(AH81:AH82))</f>
        <v>1</v>
      </c>
      <c r="AI83" s="36" t="s">
        <v>20</v>
      </c>
      <c r="AJ83" s="37">
        <f>IF(ISBLANK(AH80),"",SUM(AJ81:AJ82))</f>
        <v>3</v>
      </c>
      <c r="AK83" s="35">
        <f>IF(ISBLANK(AK80),"",SUM(AK81:AK82))</f>
        <v>2</v>
      </c>
      <c r="AL83" s="36" t="s">
        <v>20</v>
      </c>
      <c r="AM83" s="37">
        <f>IF(ISBLANK(AK80),"",SUM(AM81:AM82))</f>
        <v>0</v>
      </c>
      <c r="AN83" s="35">
        <f>IF(ISBLANK(AN80),"",SUM(AN81:AN82))</f>
        <v>2</v>
      </c>
      <c r="AO83" s="36" t="s">
        <v>20</v>
      </c>
      <c r="AP83" s="37">
        <f>IF(ISBLANK(AN80),"",SUM(AP81:AP82))</f>
        <v>0</v>
      </c>
      <c r="AQ83" s="35" t="str">
        <f>IF(ISBLANK(AQ80),"",SUM(AQ81:AQ82))</f>
        <v/>
      </c>
      <c r="AR83" s="36" t="s">
        <v>20</v>
      </c>
      <c r="AS83" s="37" t="str">
        <f>IF(ISBLANK(AQ80),"",SUM(AS81:AS82))</f>
        <v/>
      </c>
      <c r="AT83" s="35">
        <f>IF(ISBLANK(AT80),"",SUM(AT81:AT82))</f>
        <v>1</v>
      </c>
      <c r="AU83" s="36" t="s">
        <v>20</v>
      </c>
      <c r="AV83" s="37">
        <f>IF(ISBLANK(AT80),"",SUM(AV81:AV82))</f>
        <v>2</v>
      </c>
      <c r="AW83" s="35">
        <f>IF(ISBLANK(AW80),"",SUM(AW81:AW82))</f>
        <v>0</v>
      </c>
      <c r="AX83" s="36" t="s">
        <v>20</v>
      </c>
      <c r="AY83" s="37">
        <f>IF(ISBLANK(AW80),"",SUM(AY81:AY82))</f>
        <v>6</v>
      </c>
      <c r="AZ83" s="392"/>
      <c r="BA83" s="393"/>
      <c r="BB83" s="371"/>
      <c r="BC83" s="372"/>
      <c r="BD83" s="371"/>
      <c r="BE83" s="372"/>
      <c r="BF83" s="371"/>
      <c r="BG83" s="372"/>
      <c r="BH83" s="371"/>
      <c r="BI83" s="372"/>
      <c r="BJ83" s="371"/>
      <c r="BK83" s="372"/>
      <c r="BL83" s="371"/>
      <c r="BM83" s="372"/>
      <c r="BN83" s="398"/>
      <c r="BO83" s="399"/>
      <c r="BP83" s="385"/>
      <c r="BQ83" s="386"/>
      <c r="BR83" s="387"/>
      <c r="BS83" s="378"/>
      <c r="BU83" s="62"/>
      <c r="CA83" s="53"/>
    </row>
    <row r="84" spans="1:79" s="49" customFormat="1" ht="18" customHeight="1" x14ac:dyDescent="0.15">
      <c r="A84" s="411">
        <f>BP84</f>
        <v>7</v>
      </c>
      <c r="B84" s="412">
        <v>4</v>
      </c>
      <c r="C84" s="461" t="s">
        <v>48</v>
      </c>
      <c r="D84" s="462"/>
      <c r="E84" s="462"/>
      <c r="F84" s="462"/>
      <c r="G84" s="462"/>
      <c r="H84" s="462"/>
      <c r="I84" s="463"/>
      <c r="J84" s="400" t="s">
        <v>243</v>
      </c>
      <c r="K84" s="401"/>
      <c r="L84" s="405"/>
      <c r="M84" s="400" t="s">
        <v>324</v>
      </c>
      <c r="N84" s="401"/>
      <c r="O84" s="405"/>
      <c r="P84" s="400" t="s">
        <v>301</v>
      </c>
      <c r="Q84" s="401"/>
      <c r="R84" s="405"/>
      <c r="S84" s="400"/>
      <c r="T84" s="401"/>
      <c r="U84" s="405"/>
      <c r="V84" s="400" t="s">
        <v>97</v>
      </c>
      <c r="W84" s="401"/>
      <c r="X84" s="405"/>
      <c r="Y84" s="400"/>
      <c r="Z84" s="401"/>
      <c r="AA84" s="405"/>
      <c r="AB84" s="21"/>
      <c r="AC84" s="22"/>
      <c r="AD84" s="22"/>
      <c r="AE84" s="22"/>
      <c r="AF84" s="22"/>
      <c r="AG84" s="23"/>
      <c r="AH84" s="402" t="s">
        <v>153</v>
      </c>
      <c r="AI84" s="403"/>
      <c r="AJ84" s="404"/>
      <c r="AK84" s="400"/>
      <c r="AL84" s="401"/>
      <c r="AM84" s="405"/>
      <c r="AN84" s="402" t="s">
        <v>153</v>
      </c>
      <c r="AO84" s="403"/>
      <c r="AP84" s="404"/>
      <c r="AQ84" s="400"/>
      <c r="AR84" s="401"/>
      <c r="AS84" s="405"/>
      <c r="AT84" s="402" t="s">
        <v>97</v>
      </c>
      <c r="AU84" s="403"/>
      <c r="AV84" s="404"/>
      <c r="AW84" s="400" t="s">
        <v>97</v>
      </c>
      <c r="AX84" s="401"/>
      <c r="AY84" s="405"/>
      <c r="AZ84" s="388">
        <f>SUM(BB84:BG87)</f>
        <v>8</v>
      </c>
      <c r="BA84" s="389"/>
      <c r="BB84" s="367">
        <f>COUNTIF(J84:AY84,"○")</f>
        <v>1</v>
      </c>
      <c r="BC84" s="368"/>
      <c r="BD84" s="367">
        <f>COUNTIF(J84:AY84,"△")</f>
        <v>0</v>
      </c>
      <c r="BE84" s="368"/>
      <c r="BF84" s="367">
        <f>COUNTIF(J84:AY84,"●")</f>
        <v>7</v>
      </c>
      <c r="BG84" s="368"/>
      <c r="BH84" s="367">
        <f>BB84*3+BD84*1</f>
        <v>3</v>
      </c>
      <c r="BI84" s="368"/>
      <c r="BJ84" s="367">
        <f t="shared" ref="BJ84" si="36">SUM(J87,P87,V87,AB87,M87,S87,Y87,AE87,AH87,AK87,AN87,AQ87,AT87,AW87)</f>
        <v>10</v>
      </c>
      <c r="BK84" s="368"/>
      <c r="BL84" s="367">
        <f t="shared" ref="BL84" si="37">SUM(L87,R87,X87,AD87,O87,U87,AA87,AG87,AJ87,AM87,AP87,AS87,AV87,AY87)</f>
        <v>47</v>
      </c>
      <c r="BM84" s="368"/>
      <c r="BN84" s="394">
        <f t="shared" ref="BN84" si="38">BJ84-BL84</f>
        <v>-37</v>
      </c>
      <c r="BO84" s="395"/>
      <c r="BP84" s="379">
        <f>IF(ISBLANK(B84),"",RANK(BS84,$BS$72:$BS$99) )</f>
        <v>7</v>
      </c>
      <c r="BQ84" s="380"/>
      <c r="BR84" s="381"/>
      <c r="BS84" s="378">
        <f>BH84*10000+BN84*100+BJ84</f>
        <v>26310</v>
      </c>
      <c r="BU84" s="62"/>
      <c r="CA84" s="53"/>
    </row>
    <row r="85" spans="1:79" s="49" customFormat="1" ht="10.5" customHeight="1" x14ac:dyDescent="0.15">
      <c r="A85" s="411"/>
      <c r="B85" s="412"/>
      <c r="C85" s="464"/>
      <c r="D85" s="465"/>
      <c r="E85" s="465"/>
      <c r="F85" s="465"/>
      <c r="G85" s="465"/>
      <c r="H85" s="465"/>
      <c r="I85" s="466"/>
      <c r="J85" s="38">
        <f>IF(ISBLANK(J84),"",AD73)</f>
        <v>0</v>
      </c>
      <c r="K85" s="39" t="s">
        <v>18</v>
      </c>
      <c r="L85" s="40">
        <f>IF(ISBLANK(J84),"",AB73)</f>
        <v>1</v>
      </c>
      <c r="M85" s="38">
        <f>IF(ISBLANK(M84),"",AG73)</f>
        <v>1</v>
      </c>
      <c r="N85" s="39" t="s">
        <v>18</v>
      </c>
      <c r="O85" s="40">
        <f>IF(ISBLANK(M84),"",AE73)</f>
        <v>1</v>
      </c>
      <c r="P85" s="38">
        <f>IF(ISBLANK(P84),"",AD77)</f>
        <v>0</v>
      </c>
      <c r="Q85" s="39" t="s">
        <v>18</v>
      </c>
      <c r="R85" s="40">
        <f>IF(ISBLANK(P84),"",AB77)</f>
        <v>4</v>
      </c>
      <c r="S85" s="38" t="str">
        <f>IF(ISBLANK(S84),"",AG77)</f>
        <v/>
      </c>
      <c r="T85" s="39" t="s">
        <v>18</v>
      </c>
      <c r="U85" s="40" t="str">
        <f>IF(ISBLANK(S84),"",AE77)</f>
        <v/>
      </c>
      <c r="V85" s="38">
        <f>IF(ISBLANK(V84),"",AD81)</f>
        <v>1</v>
      </c>
      <c r="W85" s="39" t="s">
        <v>18</v>
      </c>
      <c r="X85" s="40">
        <f>IF(ISBLANK(V84),"",AB81)</f>
        <v>2</v>
      </c>
      <c r="Y85" s="38" t="str">
        <f>IF(ISBLANK(Y84),"",AG81)</f>
        <v/>
      </c>
      <c r="Z85" s="39" t="s">
        <v>18</v>
      </c>
      <c r="AA85" s="40" t="str">
        <f>IF(ISBLANK(Y84),"",AE81)</f>
        <v/>
      </c>
      <c r="AB85" s="24"/>
      <c r="AC85" s="25"/>
      <c r="AD85" s="25"/>
      <c r="AE85" s="25"/>
      <c r="AF85" s="25"/>
      <c r="AG85" s="26"/>
      <c r="AH85" s="94">
        <v>1</v>
      </c>
      <c r="AI85" s="95" t="s">
        <v>18</v>
      </c>
      <c r="AJ85" s="96">
        <v>2</v>
      </c>
      <c r="AK85" s="27"/>
      <c r="AL85" s="28" t="s">
        <v>18</v>
      </c>
      <c r="AM85" s="29"/>
      <c r="AN85" s="94">
        <v>1</v>
      </c>
      <c r="AO85" s="95" t="s">
        <v>18</v>
      </c>
      <c r="AP85" s="96">
        <v>3</v>
      </c>
      <c r="AQ85" s="27"/>
      <c r="AR85" s="28" t="s">
        <v>18</v>
      </c>
      <c r="AS85" s="29"/>
      <c r="AT85" s="94">
        <v>1</v>
      </c>
      <c r="AU85" s="95" t="s">
        <v>18</v>
      </c>
      <c r="AV85" s="96">
        <v>2</v>
      </c>
      <c r="AW85" s="27">
        <v>0</v>
      </c>
      <c r="AX85" s="28" t="s">
        <v>18</v>
      </c>
      <c r="AY85" s="29">
        <v>2</v>
      </c>
      <c r="AZ85" s="390"/>
      <c r="BA85" s="391"/>
      <c r="BB85" s="369"/>
      <c r="BC85" s="370"/>
      <c r="BD85" s="369"/>
      <c r="BE85" s="370"/>
      <c r="BF85" s="369"/>
      <c r="BG85" s="370"/>
      <c r="BH85" s="369"/>
      <c r="BI85" s="370"/>
      <c r="BJ85" s="369"/>
      <c r="BK85" s="370"/>
      <c r="BL85" s="369"/>
      <c r="BM85" s="370"/>
      <c r="BN85" s="396"/>
      <c r="BO85" s="397"/>
      <c r="BP85" s="382"/>
      <c r="BQ85" s="383"/>
      <c r="BR85" s="384"/>
      <c r="BS85" s="378"/>
      <c r="BU85" s="62"/>
      <c r="CA85" s="53"/>
    </row>
    <row r="86" spans="1:79" s="49" customFormat="1" ht="10.5" customHeight="1" x14ac:dyDescent="0.15">
      <c r="A86" s="411"/>
      <c r="B86" s="412"/>
      <c r="C86" s="464"/>
      <c r="D86" s="465"/>
      <c r="E86" s="465"/>
      <c r="F86" s="465"/>
      <c r="G86" s="465"/>
      <c r="H86" s="465"/>
      <c r="I86" s="466"/>
      <c r="J86" s="38">
        <f>IF(ISBLANK(J84),"",AD74)</f>
        <v>0</v>
      </c>
      <c r="K86" s="39" t="s">
        <v>19</v>
      </c>
      <c r="L86" s="40">
        <f>IF(ISBLANK(J84),"",AB74)</f>
        <v>2</v>
      </c>
      <c r="M86" s="38">
        <f>IF(ISBLANK(M84),"",AG74)</f>
        <v>1</v>
      </c>
      <c r="N86" s="39" t="s">
        <v>19</v>
      </c>
      <c r="O86" s="40">
        <f>IF(ISBLANK(M84),"",AE74)</f>
        <v>0</v>
      </c>
      <c r="P86" s="38">
        <f>IF(ISBLANK(P84),"",AD78)</f>
        <v>0</v>
      </c>
      <c r="Q86" s="39" t="s">
        <v>19</v>
      </c>
      <c r="R86" s="40">
        <f>IF(ISBLANK(P84),"",AB78)</f>
        <v>6</v>
      </c>
      <c r="S86" s="38" t="str">
        <f>IF(ISBLANK(S84),"",AG78)</f>
        <v/>
      </c>
      <c r="T86" s="39" t="s">
        <v>19</v>
      </c>
      <c r="U86" s="40" t="str">
        <f>IF(ISBLANK(S84),"",AE78)</f>
        <v/>
      </c>
      <c r="V86" s="38">
        <f>IF(ISBLANK(V84),"",AD82)</f>
        <v>2</v>
      </c>
      <c r="W86" s="39" t="s">
        <v>19</v>
      </c>
      <c r="X86" s="40">
        <f>IF(ISBLANK(V84),"",AB82)</f>
        <v>4</v>
      </c>
      <c r="Y86" s="38" t="str">
        <f>IF(ISBLANK(Y84),"",AG82)</f>
        <v/>
      </c>
      <c r="Z86" s="39" t="s">
        <v>19</v>
      </c>
      <c r="AA86" s="40" t="str">
        <f>IF(ISBLANK(Y84),"",AE82)</f>
        <v/>
      </c>
      <c r="AB86" s="24"/>
      <c r="AC86" s="25"/>
      <c r="AD86" s="25"/>
      <c r="AE86" s="25"/>
      <c r="AF86" s="25"/>
      <c r="AG86" s="26"/>
      <c r="AH86" s="97">
        <v>0</v>
      </c>
      <c r="AI86" s="95" t="s">
        <v>19</v>
      </c>
      <c r="AJ86" s="98">
        <v>2</v>
      </c>
      <c r="AK86" s="30"/>
      <c r="AL86" s="28" t="s">
        <v>19</v>
      </c>
      <c r="AM86" s="31"/>
      <c r="AN86" s="97">
        <v>1</v>
      </c>
      <c r="AO86" s="95" t="s">
        <v>19</v>
      </c>
      <c r="AP86" s="98">
        <v>1</v>
      </c>
      <c r="AQ86" s="30"/>
      <c r="AR86" s="28" t="s">
        <v>19</v>
      </c>
      <c r="AS86" s="31"/>
      <c r="AT86" s="97">
        <v>0</v>
      </c>
      <c r="AU86" s="95" t="s">
        <v>19</v>
      </c>
      <c r="AV86" s="98">
        <v>6</v>
      </c>
      <c r="AW86" s="30">
        <v>1</v>
      </c>
      <c r="AX86" s="28" t="s">
        <v>19</v>
      </c>
      <c r="AY86" s="31">
        <v>9</v>
      </c>
      <c r="AZ86" s="390"/>
      <c r="BA86" s="391"/>
      <c r="BB86" s="369"/>
      <c r="BC86" s="370"/>
      <c r="BD86" s="369"/>
      <c r="BE86" s="370"/>
      <c r="BF86" s="369"/>
      <c r="BG86" s="370"/>
      <c r="BH86" s="369"/>
      <c r="BI86" s="370"/>
      <c r="BJ86" s="369"/>
      <c r="BK86" s="370"/>
      <c r="BL86" s="369"/>
      <c r="BM86" s="370"/>
      <c r="BN86" s="396"/>
      <c r="BO86" s="397"/>
      <c r="BP86" s="382"/>
      <c r="BQ86" s="383"/>
      <c r="BR86" s="384"/>
      <c r="BS86" s="378"/>
      <c r="BU86" s="62"/>
      <c r="CA86" s="53"/>
    </row>
    <row r="87" spans="1:79" s="49" customFormat="1" ht="10.5" customHeight="1" x14ac:dyDescent="0.15">
      <c r="A87" s="411"/>
      <c r="B87" s="412"/>
      <c r="C87" s="467"/>
      <c r="D87" s="468"/>
      <c r="E87" s="468"/>
      <c r="F87" s="468"/>
      <c r="G87" s="468"/>
      <c r="H87" s="468"/>
      <c r="I87" s="469"/>
      <c r="J87" s="35">
        <f>IF(ISBLANK(J84),"",SUM(J85:J86))</f>
        <v>0</v>
      </c>
      <c r="K87" s="36" t="s">
        <v>20</v>
      </c>
      <c r="L87" s="37">
        <f>IF(ISBLANK(J84),"",SUM(L85:L86))</f>
        <v>3</v>
      </c>
      <c r="M87" s="35">
        <f>IF(ISBLANK(M84),"",SUM(M85:M86))</f>
        <v>2</v>
      </c>
      <c r="N87" s="36" t="s">
        <v>20</v>
      </c>
      <c r="O87" s="37">
        <f>IF(ISBLANK(M84),"",SUM(O85:O86))</f>
        <v>1</v>
      </c>
      <c r="P87" s="35">
        <f>IF(ISBLANK(P84),"",SUM(P85:P86))</f>
        <v>0</v>
      </c>
      <c r="Q87" s="36" t="s">
        <v>20</v>
      </c>
      <c r="R87" s="37">
        <f>IF(ISBLANK(P84),"",SUM(R85:R86))</f>
        <v>10</v>
      </c>
      <c r="S87" s="35" t="str">
        <f>IF(ISBLANK(S84),"",SUM(S85:S86))</f>
        <v/>
      </c>
      <c r="T87" s="36" t="s">
        <v>20</v>
      </c>
      <c r="U87" s="37" t="str">
        <f>IF(ISBLANK(S84),"",SUM(U85:U86))</f>
        <v/>
      </c>
      <c r="V87" s="35">
        <f>IF(ISBLANK(V84),"",SUM(V85:V86))</f>
        <v>3</v>
      </c>
      <c r="W87" s="36" t="s">
        <v>20</v>
      </c>
      <c r="X87" s="37">
        <f>IF(ISBLANK(V84),"",SUM(X85:X86))</f>
        <v>6</v>
      </c>
      <c r="Y87" s="35" t="str">
        <f>IF(ISBLANK(Y84),"",SUM(Y85:Y86))</f>
        <v/>
      </c>
      <c r="Z87" s="36" t="s">
        <v>20</v>
      </c>
      <c r="AA87" s="37" t="str">
        <f>IF(ISBLANK(Y84),"",SUM(AA85:AA86))</f>
        <v/>
      </c>
      <c r="AB87" s="32"/>
      <c r="AC87" s="33"/>
      <c r="AD87" s="33"/>
      <c r="AE87" s="33"/>
      <c r="AF87" s="33"/>
      <c r="AG87" s="34"/>
      <c r="AH87" s="35">
        <f>IF(ISBLANK(AH84),"",SUM(AH85:AH86))</f>
        <v>1</v>
      </c>
      <c r="AI87" s="36" t="s">
        <v>20</v>
      </c>
      <c r="AJ87" s="37">
        <f>IF(ISBLANK(AH84),"",SUM(AJ85:AJ86))</f>
        <v>4</v>
      </c>
      <c r="AK87" s="35" t="str">
        <f>IF(ISBLANK(AK84),"",SUM(AK85:AK86))</f>
        <v/>
      </c>
      <c r="AL87" s="36" t="s">
        <v>20</v>
      </c>
      <c r="AM87" s="37" t="str">
        <f>IF(ISBLANK(AK84),"",SUM(AM85:AM86))</f>
        <v/>
      </c>
      <c r="AN87" s="35">
        <f>IF(ISBLANK(AN84),"",SUM(AN85:AN86))</f>
        <v>2</v>
      </c>
      <c r="AO87" s="36" t="s">
        <v>20</v>
      </c>
      <c r="AP87" s="37">
        <f>IF(ISBLANK(AN84),"",SUM(AP85:AP86))</f>
        <v>4</v>
      </c>
      <c r="AQ87" s="35" t="str">
        <f>IF(ISBLANK(AQ84),"",SUM(AQ85:AQ86))</f>
        <v/>
      </c>
      <c r="AR87" s="36" t="s">
        <v>20</v>
      </c>
      <c r="AS87" s="37" t="str">
        <f>IF(ISBLANK(AQ84),"",SUM(AS85:AS86))</f>
        <v/>
      </c>
      <c r="AT87" s="35">
        <f>IF(ISBLANK(AT84),"",SUM(AT85:AT86))</f>
        <v>1</v>
      </c>
      <c r="AU87" s="36" t="s">
        <v>20</v>
      </c>
      <c r="AV87" s="37">
        <f>IF(ISBLANK(AT84),"",SUM(AV85:AV86))</f>
        <v>8</v>
      </c>
      <c r="AW87" s="35">
        <f>IF(ISBLANK(AW84),"",SUM(AW85:AW86))</f>
        <v>1</v>
      </c>
      <c r="AX87" s="36" t="s">
        <v>20</v>
      </c>
      <c r="AY87" s="37">
        <f>IF(ISBLANK(AW84),"",SUM(AY85:AY86))</f>
        <v>11</v>
      </c>
      <c r="AZ87" s="392"/>
      <c r="BA87" s="393"/>
      <c r="BB87" s="371"/>
      <c r="BC87" s="372"/>
      <c r="BD87" s="371"/>
      <c r="BE87" s="372"/>
      <c r="BF87" s="371"/>
      <c r="BG87" s="372"/>
      <c r="BH87" s="371"/>
      <c r="BI87" s="372"/>
      <c r="BJ87" s="371"/>
      <c r="BK87" s="372"/>
      <c r="BL87" s="371"/>
      <c r="BM87" s="372"/>
      <c r="BN87" s="398"/>
      <c r="BO87" s="399"/>
      <c r="BP87" s="385"/>
      <c r="BQ87" s="386"/>
      <c r="BR87" s="387"/>
      <c r="BS87" s="378"/>
      <c r="BU87" s="62"/>
      <c r="CA87" s="53"/>
    </row>
    <row r="88" spans="1:79" s="49" customFormat="1" ht="18" customHeight="1" x14ac:dyDescent="0.15">
      <c r="A88" s="411">
        <f>BP88</f>
        <v>5</v>
      </c>
      <c r="B88" s="412">
        <v>5</v>
      </c>
      <c r="C88" s="461" t="s">
        <v>62</v>
      </c>
      <c r="D88" s="462"/>
      <c r="E88" s="462"/>
      <c r="F88" s="462"/>
      <c r="G88" s="462"/>
      <c r="H88" s="462"/>
      <c r="I88" s="463"/>
      <c r="J88" s="402" t="s">
        <v>137</v>
      </c>
      <c r="K88" s="403"/>
      <c r="L88" s="404"/>
      <c r="M88" s="400"/>
      <c r="N88" s="401"/>
      <c r="O88" s="405"/>
      <c r="P88" s="400" t="s">
        <v>97</v>
      </c>
      <c r="Q88" s="401"/>
      <c r="R88" s="405"/>
      <c r="S88" s="400"/>
      <c r="T88" s="401"/>
      <c r="U88" s="405"/>
      <c r="V88" s="400" t="s">
        <v>242</v>
      </c>
      <c r="W88" s="401"/>
      <c r="X88" s="405"/>
      <c r="Y88" s="400" t="s">
        <v>301</v>
      </c>
      <c r="Z88" s="401"/>
      <c r="AA88" s="405"/>
      <c r="AB88" s="400" t="s">
        <v>152</v>
      </c>
      <c r="AC88" s="401"/>
      <c r="AD88" s="405"/>
      <c r="AE88" s="400"/>
      <c r="AF88" s="401"/>
      <c r="AG88" s="405"/>
      <c r="AH88" s="21"/>
      <c r="AI88" s="22"/>
      <c r="AJ88" s="22"/>
      <c r="AK88" s="22"/>
      <c r="AL88" s="22"/>
      <c r="AM88" s="23"/>
      <c r="AN88" s="402" t="s">
        <v>97</v>
      </c>
      <c r="AO88" s="403"/>
      <c r="AP88" s="404"/>
      <c r="AQ88" s="400" t="s">
        <v>430</v>
      </c>
      <c r="AR88" s="401"/>
      <c r="AS88" s="405"/>
      <c r="AT88" s="402" t="s">
        <v>276</v>
      </c>
      <c r="AU88" s="403"/>
      <c r="AV88" s="404"/>
      <c r="AW88" s="400"/>
      <c r="AX88" s="401"/>
      <c r="AY88" s="405"/>
      <c r="AZ88" s="388">
        <f>SUM(BB88:BG91)</f>
        <v>8</v>
      </c>
      <c r="BA88" s="389"/>
      <c r="BB88" s="367">
        <f>COUNTIF(J88:AY88,"○")</f>
        <v>3</v>
      </c>
      <c r="BC88" s="368"/>
      <c r="BD88" s="367">
        <f>COUNTIF(J88:AY88,"△")</f>
        <v>0</v>
      </c>
      <c r="BE88" s="368"/>
      <c r="BF88" s="367">
        <f>COUNTIF(J88:AY88,"●")</f>
        <v>5</v>
      </c>
      <c r="BG88" s="368"/>
      <c r="BH88" s="367">
        <f>BB88*3+BD88*1</f>
        <v>9</v>
      </c>
      <c r="BI88" s="368"/>
      <c r="BJ88" s="367">
        <f t="shared" ref="BJ88" si="39">SUM(J91,P91,V91,AB91,M91,S91,Y91,AE91,AH91,AK91,AN91,AQ91,AT91,AW91)</f>
        <v>11</v>
      </c>
      <c r="BK88" s="368"/>
      <c r="BL88" s="367">
        <f t="shared" ref="BL88" si="40">SUM(L91,R91,X91,AD91,O91,U91,AA91,AG91,AJ91,AM91,AP91,AS91,AV91,AY91)</f>
        <v>18</v>
      </c>
      <c r="BM88" s="368"/>
      <c r="BN88" s="394">
        <f t="shared" ref="BN88" si="41">BJ88-BL88</f>
        <v>-7</v>
      </c>
      <c r="BO88" s="395"/>
      <c r="BP88" s="379">
        <f>IF(ISBLANK(B88),"",RANK(BS88,$BS$72:$BS$99) )</f>
        <v>5</v>
      </c>
      <c r="BQ88" s="380"/>
      <c r="BR88" s="381"/>
      <c r="BS88" s="378">
        <f>BH88*10000+BN88*100+BJ88</f>
        <v>89311</v>
      </c>
      <c r="BU88" s="62"/>
      <c r="CA88" s="53"/>
    </row>
    <row r="89" spans="1:79" s="49" customFormat="1" ht="10.5" customHeight="1" x14ac:dyDescent="0.15">
      <c r="A89" s="411"/>
      <c r="B89" s="412"/>
      <c r="C89" s="464"/>
      <c r="D89" s="465"/>
      <c r="E89" s="465"/>
      <c r="F89" s="465"/>
      <c r="G89" s="465"/>
      <c r="H89" s="465"/>
      <c r="I89" s="466"/>
      <c r="J89" s="38">
        <f>IF(ISBLANK(J88),"",AJ73)</f>
        <v>1</v>
      </c>
      <c r="K89" s="39" t="s">
        <v>18</v>
      </c>
      <c r="L89" s="40">
        <f>IF(ISBLANK(J88),"",AH73)</f>
        <v>0</v>
      </c>
      <c r="M89" s="38" t="str">
        <f>IF(ISBLANK(M88),"",AM73)</f>
        <v/>
      </c>
      <c r="N89" s="39" t="s">
        <v>18</v>
      </c>
      <c r="O89" s="40" t="str">
        <f>IF(ISBLANK(M88),"",AK73)</f>
        <v/>
      </c>
      <c r="P89" s="38">
        <f>IF(ISBLANK(P88),"",AJ77)</f>
        <v>1</v>
      </c>
      <c r="Q89" s="39" t="s">
        <v>18</v>
      </c>
      <c r="R89" s="40">
        <f>IF(ISBLANK(P88),"",AH77)</f>
        <v>2</v>
      </c>
      <c r="S89" s="38" t="str">
        <f>IF(ISBLANK(S88),"",AM77)</f>
        <v/>
      </c>
      <c r="T89" s="39" t="s">
        <v>18</v>
      </c>
      <c r="U89" s="40" t="str">
        <f>IF(ISBLANK(S88),"",AK77)</f>
        <v/>
      </c>
      <c r="V89" s="38">
        <f>IF(ISBLANK(V88),"",AJ81)</f>
        <v>1</v>
      </c>
      <c r="W89" s="39" t="s">
        <v>18</v>
      </c>
      <c r="X89" s="40">
        <f>IF(ISBLANK(V88),"",AH81)</f>
        <v>1</v>
      </c>
      <c r="Y89" s="38">
        <f>IF(ISBLANK(Y88),"",AM81)</f>
        <v>0</v>
      </c>
      <c r="Z89" s="39" t="s">
        <v>18</v>
      </c>
      <c r="AA89" s="40">
        <f>IF(ISBLANK(Y88),"",AK81)</f>
        <v>0</v>
      </c>
      <c r="AB89" s="38">
        <f>IF(ISBLANK(AB88),"",AJ85)</f>
        <v>2</v>
      </c>
      <c r="AC89" s="39" t="s">
        <v>18</v>
      </c>
      <c r="AD89" s="40">
        <f>IF(ISBLANK(AB88),"",AH85)</f>
        <v>1</v>
      </c>
      <c r="AE89" s="38" t="str">
        <f>IF(ISBLANK(AE88),"",AM85)</f>
        <v/>
      </c>
      <c r="AF89" s="39" t="s">
        <v>18</v>
      </c>
      <c r="AG89" s="40" t="str">
        <f>IF(ISBLANK(AE88),"",AK85)</f>
        <v/>
      </c>
      <c r="AH89" s="24"/>
      <c r="AI89" s="25"/>
      <c r="AJ89" s="25"/>
      <c r="AK89" s="25"/>
      <c r="AL89" s="25"/>
      <c r="AM89" s="26"/>
      <c r="AN89" s="94">
        <v>0</v>
      </c>
      <c r="AO89" s="95" t="s">
        <v>18</v>
      </c>
      <c r="AP89" s="96">
        <v>3</v>
      </c>
      <c r="AQ89" s="27">
        <v>0</v>
      </c>
      <c r="AR89" s="28" t="s">
        <v>18</v>
      </c>
      <c r="AS89" s="29">
        <v>2</v>
      </c>
      <c r="AT89" s="94">
        <v>0</v>
      </c>
      <c r="AU89" s="95" t="s">
        <v>18</v>
      </c>
      <c r="AV89" s="96">
        <v>1</v>
      </c>
      <c r="AW89" s="27"/>
      <c r="AX89" s="28" t="s">
        <v>18</v>
      </c>
      <c r="AY89" s="29"/>
      <c r="AZ89" s="390"/>
      <c r="BA89" s="391"/>
      <c r="BB89" s="369"/>
      <c r="BC89" s="370"/>
      <c r="BD89" s="369"/>
      <c r="BE89" s="370"/>
      <c r="BF89" s="369"/>
      <c r="BG89" s="370"/>
      <c r="BH89" s="369"/>
      <c r="BI89" s="370"/>
      <c r="BJ89" s="369"/>
      <c r="BK89" s="370"/>
      <c r="BL89" s="369"/>
      <c r="BM89" s="370"/>
      <c r="BN89" s="396"/>
      <c r="BO89" s="397"/>
      <c r="BP89" s="382"/>
      <c r="BQ89" s="383"/>
      <c r="BR89" s="384"/>
      <c r="BS89" s="378"/>
      <c r="BU89" s="62"/>
      <c r="CA89" s="53"/>
    </row>
    <row r="90" spans="1:79" s="49" customFormat="1" ht="10.5" customHeight="1" x14ac:dyDescent="0.15">
      <c r="A90" s="411"/>
      <c r="B90" s="412"/>
      <c r="C90" s="464"/>
      <c r="D90" s="465"/>
      <c r="E90" s="465"/>
      <c r="F90" s="465"/>
      <c r="G90" s="465"/>
      <c r="H90" s="465"/>
      <c r="I90" s="466"/>
      <c r="J90" s="38">
        <f>IF(ISBLANK(J88),"",AJ74)</f>
        <v>0</v>
      </c>
      <c r="K90" s="39" t="s">
        <v>19</v>
      </c>
      <c r="L90" s="40">
        <f>IF(ISBLANK(J88),"",AH74)</f>
        <v>0</v>
      </c>
      <c r="M90" s="38" t="str">
        <f>IF(ISBLANK(M88),"",AM74)</f>
        <v/>
      </c>
      <c r="N90" s="39" t="s">
        <v>19</v>
      </c>
      <c r="O90" s="40" t="str">
        <f>IF(ISBLANK(M88),"",AK74)</f>
        <v/>
      </c>
      <c r="P90" s="38">
        <f>IF(ISBLANK(P88),"",AJ78)</f>
        <v>0</v>
      </c>
      <c r="Q90" s="39" t="s">
        <v>19</v>
      </c>
      <c r="R90" s="40">
        <f>IF(ISBLANK(P88),"",AH78)</f>
        <v>0</v>
      </c>
      <c r="S90" s="38" t="str">
        <f>IF(ISBLANK(S88),"",AM78)</f>
        <v/>
      </c>
      <c r="T90" s="39" t="s">
        <v>19</v>
      </c>
      <c r="U90" s="40" t="str">
        <f>IF(ISBLANK(S88),"",AK78)</f>
        <v/>
      </c>
      <c r="V90" s="38">
        <f>IF(ISBLANK(V88),"",AJ82)</f>
        <v>2</v>
      </c>
      <c r="W90" s="39" t="s">
        <v>19</v>
      </c>
      <c r="X90" s="40">
        <f>IF(ISBLANK(V88),"",AH82)</f>
        <v>0</v>
      </c>
      <c r="Y90" s="38">
        <f>IF(ISBLANK(Y88),"",AM82)</f>
        <v>0</v>
      </c>
      <c r="Z90" s="39" t="s">
        <v>19</v>
      </c>
      <c r="AA90" s="40">
        <f>IF(ISBLANK(Y88),"",AK82)</f>
        <v>2</v>
      </c>
      <c r="AB90" s="38">
        <f>IF(ISBLANK(AB88),"",AJ86)</f>
        <v>2</v>
      </c>
      <c r="AC90" s="39" t="s">
        <v>19</v>
      </c>
      <c r="AD90" s="40">
        <f>IF(ISBLANK(AB88),"",AH86)</f>
        <v>0</v>
      </c>
      <c r="AE90" s="38" t="str">
        <f>IF(ISBLANK(AE88),"",AM86)</f>
        <v/>
      </c>
      <c r="AF90" s="39" t="s">
        <v>19</v>
      </c>
      <c r="AG90" s="40" t="str">
        <f>IF(ISBLANK(AE88),"",AK86)</f>
        <v/>
      </c>
      <c r="AH90" s="24"/>
      <c r="AI90" s="25"/>
      <c r="AJ90" s="25"/>
      <c r="AK90" s="25"/>
      <c r="AL90" s="25"/>
      <c r="AM90" s="26"/>
      <c r="AN90" s="97">
        <v>1</v>
      </c>
      <c r="AO90" s="95" t="s">
        <v>19</v>
      </c>
      <c r="AP90" s="98">
        <v>3</v>
      </c>
      <c r="AQ90" s="30">
        <v>1</v>
      </c>
      <c r="AR90" s="28" t="s">
        <v>19</v>
      </c>
      <c r="AS90" s="31">
        <v>0</v>
      </c>
      <c r="AT90" s="97">
        <v>0</v>
      </c>
      <c r="AU90" s="95" t="s">
        <v>19</v>
      </c>
      <c r="AV90" s="98">
        <v>3</v>
      </c>
      <c r="AW90" s="30"/>
      <c r="AX90" s="28" t="s">
        <v>19</v>
      </c>
      <c r="AY90" s="31"/>
      <c r="AZ90" s="390"/>
      <c r="BA90" s="391"/>
      <c r="BB90" s="369"/>
      <c r="BC90" s="370"/>
      <c r="BD90" s="369"/>
      <c r="BE90" s="370"/>
      <c r="BF90" s="369"/>
      <c r="BG90" s="370"/>
      <c r="BH90" s="369"/>
      <c r="BI90" s="370"/>
      <c r="BJ90" s="369"/>
      <c r="BK90" s="370"/>
      <c r="BL90" s="369"/>
      <c r="BM90" s="370"/>
      <c r="BN90" s="396"/>
      <c r="BO90" s="397"/>
      <c r="BP90" s="382"/>
      <c r="BQ90" s="383"/>
      <c r="BR90" s="384"/>
      <c r="BS90" s="378"/>
      <c r="BU90" s="62"/>
      <c r="CA90" s="53"/>
    </row>
    <row r="91" spans="1:79" s="49" customFormat="1" ht="10.5" customHeight="1" x14ac:dyDescent="0.15">
      <c r="A91" s="411"/>
      <c r="B91" s="412"/>
      <c r="C91" s="467"/>
      <c r="D91" s="468"/>
      <c r="E91" s="468"/>
      <c r="F91" s="468"/>
      <c r="G91" s="468"/>
      <c r="H91" s="468"/>
      <c r="I91" s="469"/>
      <c r="J91" s="35">
        <f>IF(ISBLANK(J88),"",SUM(J89:J90))</f>
        <v>1</v>
      </c>
      <c r="K91" s="36" t="s">
        <v>20</v>
      </c>
      <c r="L91" s="37">
        <f>IF(ISBLANK(J88),"",SUM(L89:L90))</f>
        <v>0</v>
      </c>
      <c r="M91" s="35" t="str">
        <f>IF(ISBLANK(M88),"",SUM(M89:M90))</f>
        <v/>
      </c>
      <c r="N91" s="36" t="s">
        <v>20</v>
      </c>
      <c r="O91" s="37" t="str">
        <f>IF(ISBLANK(M88),"",SUM(O89:O90))</f>
        <v/>
      </c>
      <c r="P91" s="35">
        <f>IF(ISBLANK(P88),"",SUM(P89:P90))</f>
        <v>1</v>
      </c>
      <c r="Q91" s="36" t="s">
        <v>20</v>
      </c>
      <c r="R91" s="37">
        <f>IF(ISBLANK(P88),"",SUM(R89:R90))</f>
        <v>2</v>
      </c>
      <c r="S91" s="35" t="str">
        <f>IF(ISBLANK(S88),"",SUM(S89:S90))</f>
        <v/>
      </c>
      <c r="T91" s="36" t="s">
        <v>20</v>
      </c>
      <c r="U91" s="37" t="str">
        <f>IF(ISBLANK(S88),"",SUM(U89:U90))</f>
        <v/>
      </c>
      <c r="V91" s="35">
        <f>IF(ISBLANK(V88),"",SUM(V89:V90))</f>
        <v>3</v>
      </c>
      <c r="W91" s="36" t="s">
        <v>20</v>
      </c>
      <c r="X91" s="37">
        <f>IF(ISBLANK(V88),"",SUM(X89:X90))</f>
        <v>1</v>
      </c>
      <c r="Y91" s="35">
        <f>IF(ISBLANK(Y88),"",SUM(Y89:Y90))</f>
        <v>0</v>
      </c>
      <c r="Z91" s="36" t="s">
        <v>20</v>
      </c>
      <c r="AA91" s="37">
        <f>IF(ISBLANK(Y88),"",SUM(AA89:AA90))</f>
        <v>2</v>
      </c>
      <c r="AB91" s="35">
        <f>IF(ISBLANK(AB88),"",SUM(AB89:AB90))</f>
        <v>4</v>
      </c>
      <c r="AC91" s="36" t="s">
        <v>20</v>
      </c>
      <c r="AD91" s="37">
        <f>IF(ISBLANK(AB88),"",SUM(AD89:AD90))</f>
        <v>1</v>
      </c>
      <c r="AE91" s="35" t="str">
        <f>IF(ISBLANK(AE88),"",SUM(AE89:AE90))</f>
        <v/>
      </c>
      <c r="AF91" s="36" t="s">
        <v>20</v>
      </c>
      <c r="AG91" s="37" t="str">
        <f>IF(ISBLANK(AE88),"",SUM(AG89:AG90))</f>
        <v/>
      </c>
      <c r="AH91" s="32"/>
      <c r="AI91" s="33"/>
      <c r="AJ91" s="33"/>
      <c r="AK91" s="33"/>
      <c r="AL91" s="33"/>
      <c r="AM91" s="34"/>
      <c r="AN91" s="35">
        <f>IF(ISBLANK(AN88),"",SUM(AN89:AN90))</f>
        <v>1</v>
      </c>
      <c r="AO91" s="36" t="s">
        <v>20</v>
      </c>
      <c r="AP91" s="37">
        <f>IF(ISBLANK(AN88),"",SUM(AP89:AP90))</f>
        <v>6</v>
      </c>
      <c r="AQ91" s="35">
        <f>IF(ISBLANK(AQ88),"",SUM(AQ89:AQ90))</f>
        <v>1</v>
      </c>
      <c r="AR91" s="36" t="s">
        <v>20</v>
      </c>
      <c r="AS91" s="37">
        <f>IF(ISBLANK(AQ88),"",SUM(AS89:AS90))</f>
        <v>2</v>
      </c>
      <c r="AT91" s="35">
        <f>IF(ISBLANK(AT88),"",SUM(AT89:AT90))</f>
        <v>0</v>
      </c>
      <c r="AU91" s="36" t="s">
        <v>20</v>
      </c>
      <c r="AV91" s="37">
        <f>IF(ISBLANK(AT88),"",SUM(AV89:AV90))</f>
        <v>4</v>
      </c>
      <c r="AW91" s="35" t="str">
        <f>IF(ISBLANK(AW88),"",SUM(AW89:AW90))</f>
        <v/>
      </c>
      <c r="AX91" s="36" t="s">
        <v>20</v>
      </c>
      <c r="AY91" s="37" t="str">
        <f>IF(ISBLANK(AW88),"",SUM(AY89:AY90))</f>
        <v/>
      </c>
      <c r="AZ91" s="392"/>
      <c r="BA91" s="393"/>
      <c r="BB91" s="371"/>
      <c r="BC91" s="372"/>
      <c r="BD91" s="371"/>
      <c r="BE91" s="372"/>
      <c r="BF91" s="371"/>
      <c r="BG91" s="372"/>
      <c r="BH91" s="371"/>
      <c r="BI91" s="372"/>
      <c r="BJ91" s="371"/>
      <c r="BK91" s="372"/>
      <c r="BL91" s="371"/>
      <c r="BM91" s="372"/>
      <c r="BN91" s="398"/>
      <c r="BO91" s="399"/>
      <c r="BP91" s="385"/>
      <c r="BQ91" s="386"/>
      <c r="BR91" s="387"/>
      <c r="BS91" s="378"/>
      <c r="BU91" s="62"/>
      <c r="CA91" s="53"/>
    </row>
    <row r="92" spans="1:79" s="49" customFormat="1" ht="18" customHeight="1" x14ac:dyDescent="0.15">
      <c r="A92" s="411">
        <f>BP92</f>
        <v>3</v>
      </c>
      <c r="B92" s="412">
        <v>6</v>
      </c>
      <c r="C92" s="461" t="s">
        <v>63</v>
      </c>
      <c r="D92" s="462"/>
      <c r="E92" s="462"/>
      <c r="F92" s="462"/>
      <c r="G92" s="462"/>
      <c r="H92" s="462"/>
      <c r="I92" s="463"/>
      <c r="J92" s="400" t="s">
        <v>277</v>
      </c>
      <c r="K92" s="401"/>
      <c r="L92" s="405"/>
      <c r="M92" s="400" t="s">
        <v>417</v>
      </c>
      <c r="N92" s="401"/>
      <c r="O92" s="405"/>
      <c r="P92" s="400" t="s">
        <v>97</v>
      </c>
      <c r="Q92" s="401"/>
      <c r="R92" s="405"/>
      <c r="S92" s="402" t="s">
        <v>97</v>
      </c>
      <c r="T92" s="403"/>
      <c r="U92" s="404"/>
      <c r="V92" s="400" t="s">
        <v>153</v>
      </c>
      <c r="W92" s="401"/>
      <c r="X92" s="405"/>
      <c r="Y92" s="400"/>
      <c r="Z92" s="401"/>
      <c r="AA92" s="405"/>
      <c r="AB92" s="400" t="s">
        <v>152</v>
      </c>
      <c r="AC92" s="401"/>
      <c r="AD92" s="405"/>
      <c r="AE92" s="400"/>
      <c r="AF92" s="401"/>
      <c r="AG92" s="405"/>
      <c r="AH92" s="400" t="s">
        <v>351</v>
      </c>
      <c r="AI92" s="401"/>
      <c r="AJ92" s="405"/>
      <c r="AK92" s="400" t="s">
        <v>137</v>
      </c>
      <c r="AL92" s="401"/>
      <c r="AM92" s="405"/>
      <c r="AN92" s="21"/>
      <c r="AO92" s="22"/>
      <c r="AP92" s="22"/>
      <c r="AQ92" s="22"/>
      <c r="AR92" s="22"/>
      <c r="AS92" s="23"/>
      <c r="AT92" s="402" t="s">
        <v>97</v>
      </c>
      <c r="AU92" s="403"/>
      <c r="AV92" s="404"/>
      <c r="AW92" s="400"/>
      <c r="AX92" s="401"/>
      <c r="AY92" s="405"/>
      <c r="AZ92" s="388">
        <f>SUM(BB92:BG95)</f>
        <v>9</v>
      </c>
      <c r="BA92" s="389"/>
      <c r="BB92" s="367">
        <f>COUNTIF(J92:AY92,"○")</f>
        <v>4</v>
      </c>
      <c r="BC92" s="368"/>
      <c r="BD92" s="367">
        <f>COUNTIF(J92:AY92,"△")</f>
        <v>0</v>
      </c>
      <c r="BE92" s="368"/>
      <c r="BF92" s="367">
        <f>COUNTIF(J92:AY92,"●")</f>
        <v>5</v>
      </c>
      <c r="BG92" s="368"/>
      <c r="BH92" s="367">
        <f>BB92*3+BD92*1</f>
        <v>12</v>
      </c>
      <c r="BI92" s="368"/>
      <c r="BJ92" s="367">
        <f t="shared" ref="BJ92" si="42">SUM(J95,P95,V95,AB95,M95,S95,Y95,AE95,AH95,AK95,AN95,AQ95,AT95,AW95)</f>
        <v>15</v>
      </c>
      <c r="BK92" s="368"/>
      <c r="BL92" s="367">
        <f t="shared" ref="BL92" si="43">SUM(L95,R95,X95,AD95,O95,U95,AA95,AG95,AJ95,AM95,AP95,AS95,AV95,AY95)</f>
        <v>22</v>
      </c>
      <c r="BM92" s="368"/>
      <c r="BN92" s="394">
        <f t="shared" ref="BN92" si="44">BJ92-BL92</f>
        <v>-7</v>
      </c>
      <c r="BO92" s="395"/>
      <c r="BP92" s="379">
        <f>IF(ISBLANK(B92),"",RANK(BS92,$BS$72:$BS$99) )</f>
        <v>3</v>
      </c>
      <c r="BQ92" s="380"/>
      <c r="BR92" s="381"/>
      <c r="BS92" s="378">
        <f>BH92*10000+BN92*100+BJ92</f>
        <v>119315</v>
      </c>
      <c r="BU92" s="62"/>
      <c r="CA92" s="53"/>
    </row>
    <row r="93" spans="1:79" s="49" customFormat="1" ht="10.5" customHeight="1" x14ac:dyDescent="0.15">
      <c r="A93" s="411"/>
      <c r="B93" s="412"/>
      <c r="C93" s="464"/>
      <c r="D93" s="465"/>
      <c r="E93" s="465"/>
      <c r="F93" s="465"/>
      <c r="G93" s="465"/>
      <c r="H93" s="465"/>
      <c r="I93" s="466"/>
      <c r="J93" s="38">
        <f>IF(ISBLANK(J92),"",AP73)</f>
        <v>0</v>
      </c>
      <c r="K93" s="39" t="s">
        <v>18</v>
      </c>
      <c r="L93" s="40">
        <f>IF(ISBLANK(J92),"",AN73)</f>
        <v>0</v>
      </c>
      <c r="M93" s="38">
        <f>IF(ISBLANK(M92),"",AS73)</f>
        <v>0</v>
      </c>
      <c r="N93" s="39" t="s">
        <v>18</v>
      </c>
      <c r="O93" s="40">
        <f>IF(ISBLANK(M92),"",AQ73)</f>
        <v>0</v>
      </c>
      <c r="P93" s="38">
        <f>IF(ISBLANK(P92),"",AP77)</f>
        <v>0</v>
      </c>
      <c r="Q93" s="39" t="s">
        <v>18</v>
      </c>
      <c r="R93" s="40">
        <f>IF(ISBLANK(P92),"",AN77)</f>
        <v>5</v>
      </c>
      <c r="S93" s="38">
        <f>IF(ISBLANK(S92),"",AS77)</f>
        <v>0</v>
      </c>
      <c r="T93" s="39" t="s">
        <v>18</v>
      </c>
      <c r="U93" s="40">
        <f>IF(ISBLANK(S92),"",AQ77)</f>
        <v>2</v>
      </c>
      <c r="V93" s="38">
        <f>IF(ISBLANK(V92),"",AP81)</f>
        <v>0</v>
      </c>
      <c r="W93" s="39" t="s">
        <v>18</v>
      </c>
      <c r="X93" s="40">
        <f>IF(ISBLANK(V92),"",AN81)</f>
        <v>1</v>
      </c>
      <c r="Y93" s="38" t="str">
        <f>IF(ISBLANK(Y92),"",AS81)</f>
        <v/>
      </c>
      <c r="Z93" s="39" t="s">
        <v>18</v>
      </c>
      <c r="AA93" s="40" t="str">
        <f>IF(ISBLANK(Y92),"",AQ81)</f>
        <v/>
      </c>
      <c r="AB93" s="38">
        <f>IF(ISBLANK(AB92),"",AP85)</f>
        <v>3</v>
      </c>
      <c r="AC93" s="39" t="s">
        <v>18</v>
      </c>
      <c r="AD93" s="40">
        <f>IF(ISBLANK(AB92),"",AN85)</f>
        <v>1</v>
      </c>
      <c r="AE93" s="38" t="str">
        <f>IF(ISBLANK(AE92),"",AS85)</f>
        <v/>
      </c>
      <c r="AF93" s="39" t="s">
        <v>18</v>
      </c>
      <c r="AG93" s="40" t="str">
        <f>IF(ISBLANK(AE92),"",AQ85)</f>
        <v/>
      </c>
      <c r="AH93" s="38">
        <f>IF(ISBLANK(AH92),"",AP89)</f>
        <v>3</v>
      </c>
      <c r="AI93" s="39" t="s">
        <v>18</v>
      </c>
      <c r="AJ93" s="40">
        <f>IF(ISBLANK(AH92),"",AN89)</f>
        <v>0</v>
      </c>
      <c r="AK93" s="38">
        <f>IF(ISBLANK(AK92),"",AS89)</f>
        <v>2</v>
      </c>
      <c r="AL93" s="39" t="s">
        <v>18</v>
      </c>
      <c r="AM93" s="40">
        <f>IF(ISBLANK(AK92),"",AQ89)</f>
        <v>0</v>
      </c>
      <c r="AN93" s="24"/>
      <c r="AO93" s="25"/>
      <c r="AP93" s="25"/>
      <c r="AQ93" s="25"/>
      <c r="AR93" s="25"/>
      <c r="AS93" s="26"/>
      <c r="AT93" s="94">
        <v>0</v>
      </c>
      <c r="AU93" s="95" t="s">
        <v>18</v>
      </c>
      <c r="AV93" s="96">
        <v>0</v>
      </c>
      <c r="AW93" s="27"/>
      <c r="AX93" s="28" t="s">
        <v>18</v>
      </c>
      <c r="AY93" s="29"/>
      <c r="AZ93" s="390"/>
      <c r="BA93" s="391"/>
      <c r="BB93" s="369"/>
      <c r="BC93" s="370"/>
      <c r="BD93" s="369"/>
      <c r="BE93" s="370"/>
      <c r="BF93" s="369"/>
      <c r="BG93" s="370"/>
      <c r="BH93" s="369"/>
      <c r="BI93" s="370"/>
      <c r="BJ93" s="369"/>
      <c r="BK93" s="370"/>
      <c r="BL93" s="369"/>
      <c r="BM93" s="370"/>
      <c r="BN93" s="396"/>
      <c r="BO93" s="397"/>
      <c r="BP93" s="382"/>
      <c r="BQ93" s="383"/>
      <c r="BR93" s="384"/>
      <c r="BS93" s="378"/>
      <c r="BU93" s="62"/>
      <c r="CA93" s="53"/>
    </row>
    <row r="94" spans="1:79" s="49" customFormat="1" ht="10.5" customHeight="1" x14ac:dyDescent="0.15">
      <c r="A94" s="411"/>
      <c r="B94" s="412"/>
      <c r="C94" s="464"/>
      <c r="D94" s="465"/>
      <c r="E94" s="465"/>
      <c r="F94" s="465"/>
      <c r="G94" s="465"/>
      <c r="H94" s="465"/>
      <c r="I94" s="466"/>
      <c r="J94" s="38">
        <f>IF(ISBLANK(J92),"",AP74)</f>
        <v>3</v>
      </c>
      <c r="K94" s="39" t="s">
        <v>19</v>
      </c>
      <c r="L94" s="40">
        <f>IF(ISBLANK(J92),"",AN74)</f>
        <v>0</v>
      </c>
      <c r="M94" s="38">
        <f>IF(ISBLANK(M92),"",AS74)</f>
        <v>0</v>
      </c>
      <c r="N94" s="39" t="s">
        <v>19</v>
      </c>
      <c r="O94" s="40">
        <f>IF(ISBLANK(M92),"",AQ74)</f>
        <v>5</v>
      </c>
      <c r="P94" s="38">
        <f>IF(ISBLANK(P92),"",AP78)</f>
        <v>0</v>
      </c>
      <c r="Q94" s="39" t="s">
        <v>19</v>
      </c>
      <c r="R94" s="40">
        <f>IF(ISBLANK(P92),"",AN78)</f>
        <v>1</v>
      </c>
      <c r="S94" s="38">
        <f>IF(ISBLANK(S92),"",AS78)</f>
        <v>0</v>
      </c>
      <c r="T94" s="39" t="s">
        <v>19</v>
      </c>
      <c r="U94" s="40">
        <f>IF(ISBLANK(S92),"",AQ78)</f>
        <v>2</v>
      </c>
      <c r="V94" s="38">
        <f>IF(ISBLANK(V92),"",AP82)</f>
        <v>0</v>
      </c>
      <c r="W94" s="39" t="s">
        <v>19</v>
      </c>
      <c r="X94" s="40">
        <f>IF(ISBLANK(V92),"",AN82)</f>
        <v>1</v>
      </c>
      <c r="Y94" s="38" t="str">
        <f>IF(ISBLANK(Y92),"",AS82)</f>
        <v/>
      </c>
      <c r="Z94" s="39" t="s">
        <v>19</v>
      </c>
      <c r="AA94" s="40" t="str">
        <f>IF(ISBLANK(Y92),"",AQ82)</f>
        <v/>
      </c>
      <c r="AB94" s="38">
        <f>IF(ISBLANK(AB92),"",AP86)</f>
        <v>1</v>
      </c>
      <c r="AC94" s="39" t="s">
        <v>19</v>
      </c>
      <c r="AD94" s="40">
        <f>IF(ISBLANK(AB92),"",AN86)</f>
        <v>1</v>
      </c>
      <c r="AE94" s="38" t="str">
        <f>IF(ISBLANK(AE92),"",AS86)</f>
        <v/>
      </c>
      <c r="AF94" s="39" t="s">
        <v>19</v>
      </c>
      <c r="AG94" s="40" t="str">
        <f>IF(ISBLANK(AE92),"",AQ86)</f>
        <v/>
      </c>
      <c r="AH94" s="38">
        <f>IF(ISBLANK(AH92),"",AP90)</f>
        <v>3</v>
      </c>
      <c r="AI94" s="39" t="s">
        <v>19</v>
      </c>
      <c r="AJ94" s="40">
        <f>IF(ISBLANK(AH92),"",AN90)</f>
        <v>1</v>
      </c>
      <c r="AK94" s="38">
        <f>IF(ISBLANK(AK92),"",AS90)</f>
        <v>0</v>
      </c>
      <c r="AL94" s="39" t="s">
        <v>19</v>
      </c>
      <c r="AM94" s="40">
        <f>IF(ISBLANK(AK92),"",AQ90)</f>
        <v>1</v>
      </c>
      <c r="AN94" s="24"/>
      <c r="AO94" s="25"/>
      <c r="AP94" s="25"/>
      <c r="AQ94" s="25"/>
      <c r="AR94" s="25"/>
      <c r="AS94" s="26"/>
      <c r="AT94" s="97">
        <v>0</v>
      </c>
      <c r="AU94" s="95" t="s">
        <v>19</v>
      </c>
      <c r="AV94" s="98">
        <v>1</v>
      </c>
      <c r="AW94" s="30"/>
      <c r="AX94" s="28" t="s">
        <v>19</v>
      </c>
      <c r="AY94" s="31"/>
      <c r="AZ94" s="390"/>
      <c r="BA94" s="391"/>
      <c r="BB94" s="369"/>
      <c r="BC94" s="370"/>
      <c r="BD94" s="369"/>
      <c r="BE94" s="370"/>
      <c r="BF94" s="369"/>
      <c r="BG94" s="370"/>
      <c r="BH94" s="369"/>
      <c r="BI94" s="370"/>
      <c r="BJ94" s="369"/>
      <c r="BK94" s="370"/>
      <c r="BL94" s="369"/>
      <c r="BM94" s="370"/>
      <c r="BN94" s="396"/>
      <c r="BO94" s="397"/>
      <c r="BP94" s="382"/>
      <c r="BQ94" s="383"/>
      <c r="BR94" s="384"/>
      <c r="BS94" s="378"/>
      <c r="BU94" s="62"/>
      <c r="CA94" s="53"/>
    </row>
    <row r="95" spans="1:79" s="49" customFormat="1" ht="10.5" customHeight="1" x14ac:dyDescent="0.15">
      <c r="A95" s="411"/>
      <c r="B95" s="412"/>
      <c r="C95" s="467"/>
      <c r="D95" s="468"/>
      <c r="E95" s="468"/>
      <c r="F95" s="468"/>
      <c r="G95" s="468"/>
      <c r="H95" s="468"/>
      <c r="I95" s="469"/>
      <c r="J95" s="35">
        <f>IF(ISBLANK(J92),"",SUM(J93:J94))</f>
        <v>3</v>
      </c>
      <c r="K95" s="36" t="s">
        <v>20</v>
      </c>
      <c r="L95" s="37">
        <f>IF(ISBLANK(J92),"",SUM(L93:L94))</f>
        <v>0</v>
      </c>
      <c r="M95" s="35">
        <f>IF(ISBLANK(M92),"",SUM(M93:M94))</f>
        <v>0</v>
      </c>
      <c r="N95" s="36" t="s">
        <v>20</v>
      </c>
      <c r="O95" s="37">
        <f>IF(ISBLANK(M92),"",SUM(O93:O94))</f>
        <v>5</v>
      </c>
      <c r="P95" s="35">
        <f>IF(ISBLANK(P92),"",SUM(P93:P94))</f>
        <v>0</v>
      </c>
      <c r="Q95" s="36" t="s">
        <v>20</v>
      </c>
      <c r="R95" s="37">
        <f>IF(ISBLANK(P92),"",SUM(R93:R94))</f>
        <v>6</v>
      </c>
      <c r="S95" s="35">
        <f>IF(ISBLANK(S92),"",SUM(S93:S94))</f>
        <v>0</v>
      </c>
      <c r="T95" s="36" t="s">
        <v>20</v>
      </c>
      <c r="U95" s="37">
        <f>IF(ISBLANK(S92),"",SUM(U93:U94))</f>
        <v>4</v>
      </c>
      <c r="V95" s="35">
        <f>IF(ISBLANK(V92),"",SUM(V93:V94))</f>
        <v>0</v>
      </c>
      <c r="W95" s="36" t="s">
        <v>20</v>
      </c>
      <c r="X95" s="37">
        <f>IF(ISBLANK(V92),"",SUM(X93:X94))</f>
        <v>2</v>
      </c>
      <c r="Y95" s="35" t="str">
        <f>IF(ISBLANK(Y92),"",SUM(Y93:Y94))</f>
        <v/>
      </c>
      <c r="Z95" s="36" t="s">
        <v>20</v>
      </c>
      <c r="AA95" s="37" t="str">
        <f>IF(ISBLANK(Y92),"",SUM(AA93:AA94))</f>
        <v/>
      </c>
      <c r="AB95" s="35">
        <f>IF(ISBLANK(AB92),"",SUM(AB93:AB94))</f>
        <v>4</v>
      </c>
      <c r="AC95" s="36" t="s">
        <v>20</v>
      </c>
      <c r="AD95" s="37">
        <f>IF(ISBLANK(AB92),"",SUM(AD93:AD94))</f>
        <v>2</v>
      </c>
      <c r="AE95" s="35" t="str">
        <f>IF(ISBLANK(AE92),"",SUM(AE93:AE94))</f>
        <v/>
      </c>
      <c r="AF95" s="36" t="s">
        <v>20</v>
      </c>
      <c r="AG95" s="37" t="str">
        <f>IF(ISBLANK(AE92),"",SUM(AG93:AG94))</f>
        <v/>
      </c>
      <c r="AH95" s="35">
        <f>IF(ISBLANK(AH92),"",SUM(AH93:AH94))</f>
        <v>6</v>
      </c>
      <c r="AI95" s="36" t="s">
        <v>20</v>
      </c>
      <c r="AJ95" s="37">
        <f>IF(ISBLANK(AH92),"",SUM(AJ93:AJ94))</f>
        <v>1</v>
      </c>
      <c r="AK95" s="35">
        <f>IF(ISBLANK(AK92),"",SUM(AK93:AK94))</f>
        <v>2</v>
      </c>
      <c r="AL95" s="36" t="s">
        <v>20</v>
      </c>
      <c r="AM95" s="37">
        <f>IF(ISBLANK(AK92),"",SUM(AM93:AM94))</f>
        <v>1</v>
      </c>
      <c r="AN95" s="32"/>
      <c r="AO95" s="33"/>
      <c r="AP95" s="33"/>
      <c r="AQ95" s="33"/>
      <c r="AR95" s="33"/>
      <c r="AS95" s="34"/>
      <c r="AT95" s="35">
        <f>IF(ISBLANK(AT92),"",SUM(AT93:AT94))</f>
        <v>0</v>
      </c>
      <c r="AU95" s="36" t="s">
        <v>20</v>
      </c>
      <c r="AV95" s="37">
        <f>IF(ISBLANK(AT92),"",SUM(AV93:AV94))</f>
        <v>1</v>
      </c>
      <c r="AW95" s="35" t="str">
        <f>IF(ISBLANK(AW92),"",SUM(AW93:AW94))</f>
        <v/>
      </c>
      <c r="AX95" s="36" t="s">
        <v>20</v>
      </c>
      <c r="AY95" s="37" t="str">
        <f>IF(ISBLANK(AW92),"",SUM(AY93:AY94))</f>
        <v/>
      </c>
      <c r="AZ95" s="392"/>
      <c r="BA95" s="393"/>
      <c r="BB95" s="371"/>
      <c r="BC95" s="372"/>
      <c r="BD95" s="371"/>
      <c r="BE95" s="372"/>
      <c r="BF95" s="371"/>
      <c r="BG95" s="372"/>
      <c r="BH95" s="371"/>
      <c r="BI95" s="372"/>
      <c r="BJ95" s="371"/>
      <c r="BK95" s="372"/>
      <c r="BL95" s="371"/>
      <c r="BM95" s="372"/>
      <c r="BN95" s="398"/>
      <c r="BO95" s="399"/>
      <c r="BP95" s="385"/>
      <c r="BQ95" s="386"/>
      <c r="BR95" s="387"/>
      <c r="BS95" s="378"/>
      <c r="BU95" s="62"/>
      <c r="CA95" s="53"/>
    </row>
    <row r="96" spans="1:79" s="49" customFormat="1" ht="18" customHeight="1" x14ac:dyDescent="0.15">
      <c r="A96" s="411">
        <f>BP96</f>
        <v>1</v>
      </c>
      <c r="B96" s="412">
        <v>7</v>
      </c>
      <c r="C96" s="461" t="s">
        <v>64</v>
      </c>
      <c r="D96" s="462"/>
      <c r="E96" s="462"/>
      <c r="F96" s="462"/>
      <c r="G96" s="462"/>
      <c r="H96" s="462"/>
      <c r="I96" s="463"/>
      <c r="J96" s="400" t="s">
        <v>261</v>
      </c>
      <c r="K96" s="401"/>
      <c r="L96" s="405"/>
      <c r="M96" s="400"/>
      <c r="N96" s="401"/>
      <c r="O96" s="405"/>
      <c r="P96" s="400" t="s">
        <v>152</v>
      </c>
      <c r="Q96" s="401"/>
      <c r="R96" s="405"/>
      <c r="S96" s="400" t="s">
        <v>418</v>
      </c>
      <c r="T96" s="401"/>
      <c r="U96" s="405"/>
      <c r="V96" s="400" t="s">
        <v>152</v>
      </c>
      <c r="W96" s="401"/>
      <c r="X96" s="405"/>
      <c r="Y96" s="400" t="s">
        <v>418</v>
      </c>
      <c r="Z96" s="401"/>
      <c r="AA96" s="405"/>
      <c r="AB96" s="400" t="s">
        <v>137</v>
      </c>
      <c r="AC96" s="401"/>
      <c r="AD96" s="405"/>
      <c r="AE96" s="400" t="s">
        <v>431</v>
      </c>
      <c r="AF96" s="401"/>
      <c r="AG96" s="405"/>
      <c r="AH96" s="400" t="s">
        <v>277</v>
      </c>
      <c r="AI96" s="401"/>
      <c r="AJ96" s="405"/>
      <c r="AK96" s="400"/>
      <c r="AL96" s="401"/>
      <c r="AM96" s="405"/>
      <c r="AN96" s="400" t="s">
        <v>242</v>
      </c>
      <c r="AO96" s="401"/>
      <c r="AP96" s="405"/>
      <c r="AQ96" s="400"/>
      <c r="AR96" s="401"/>
      <c r="AS96" s="405"/>
      <c r="AT96" s="21"/>
      <c r="AU96" s="22"/>
      <c r="AV96" s="22"/>
      <c r="AW96" s="22"/>
      <c r="AX96" s="22"/>
      <c r="AY96" s="23"/>
      <c r="AZ96" s="388">
        <f>SUM(BB96:BG99)</f>
        <v>9</v>
      </c>
      <c r="BA96" s="389"/>
      <c r="BB96" s="367">
        <f>COUNTIF(J96:AY96,"○")</f>
        <v>9</v>
      </c>
      <c r="BC96" s="368"/>
      <c r="BD96" s="367">
        <f>COUNTIF(J96:AY96,"△")</f>
        <v>0</v>
      </c>
      <c r="BE96" s="368"/>
      <c r="BF96" s="367">
        <f>COUNTIF(J96:AY96,"●")</f>
        <v>0</v>
      </c>
      <c r="BG96" s="368"/>
      <c r="BH96" s="367">
        <f>BB96*3+BD96*1</f>
        <v>27</v>
      </c>
      <c r="BI96" s="368"/>
      <c r="BJ96" s="367">
        <f t="shared" ref="BJ96" si="45">SUM(J99,P99,V99,AB99,M99,S99,Y99,AE99,AH99,AK99,AN99,AQ99,AT99,AW99)</f>
        <v>36</v>
      </c>
      <c r="BK96" s="368"/>
      <c r="BL96" s="367">
        <f t="shared" ref="BL96" si="46">SUM(L99,R99,X99,AD99,O99,U99,AA99,AG99,AJ99,AM99,AP99,AS99,AV99,AY99)</f>
        <v>4</v>
      </c>
      <c r="BM96" s="368"/>
      <c r="BN96" s="394">
        <f t="shared" ref="BN96" si="47">BJ96-BL96</f>
        <v>32</v>
      </c>
      <c r="BO96" s="395"/>
      <c r="BP96" s="379">
        <f>IF(ISBLANK(B96),"",RANK(BS96,$BS$72:$BS$99) )</f>
        <v>1</v>
      </c>
      <c r="BQ96" s="380"/>
      <c r="BR96" s="381"/>
      <c r="BS96" s="378">
        <f>BH96*10000+BN96*100+BJ96</f>
        <v>273236</v>
      </c>
      <c r="BU96" s="62"/>
      <c r="CA96" s="53"/>
    </row>
    <row r="97" spans="1:79" s="49" customFormat="1" ht="10.5" customHeight="1" x14ac:dyDescent="0.15">
      <c r="A97" s="411"/>
      <c r="B97" s="412"/>
      <c r="C97" s="464"/>
      <c r="D97" s="465"/>
      <c r="E97" s="465"/>
      <c r="F97" s="465"/>
      <c r="G97" s="465"/>
      <c r="H97" s="465"/>
      <c r="I97" s="466"/>
      <c r="J97" s="38">
        <f>IF(ISBLANK(J96),"",AV73)</f>
        <v>1</v>
      </c>
      <c r="K97" s="39" t="s">
        <v>18</v>
      </c>
      <c r="L97" s="40">
        <f>IF(ISBLANK(J96),"",AT73)</f>
        <v>0</v>
      </c>
      <c r="M97" s="38" t="str">
        <f>IF(ISBLANK(M96),"",AY73)</f>
        <v/>
      </c>
      <c r="N97" s="39" t="s">
        <v>18</v>
      </c>
      <c r="O97" s="40" t="str">
        <f>IF(ISBLANK(M96),"",AW73)</f>
        <v/>
      </c>
      <c r="P97" s="38">
        <f>IF(ISBLANK(P96),"",AV77)</f>
        <v>1</v>
      </c>
      <c r="Q97" s="39" t="s">
        <v>18</v>
      </c>
      <c r="R97" s="40">
        <f>IF(ISBLANK(P96),"",AT77)</f>
        <v>0</v>
      </c>
      <c r="S97" s="38">
        <f>IF(ISBLANK(S96),"",AY77)</f>
        <v>1</v>
      </c>
      <c r="T97" s="39" t="s">
        <v>18</v>
      </c>
      <c r="U97" s="40">
        <f>IF(ISBLANK(S96),"",AW77)</f>
        <v>1</v>
      </c>
      <c r="V97" s="38">
        <f>IF(ISBLANK(V96),"",AV81)</f>
        <v>1</v>
      </c>
      <c r="W97" s="39" t="s">
        <v>18</v>
      </c>
      <c r="X97" s="40">
        <f>IF(ISBLANK(V96),"",AT81)</f>
        <v>0</v>
      </c>
      <c r="Y97" s="38">
        <f>IF(ISBLANK(Y96),"",AY81)</f>
        <v>3</v>
      </c>
      <c r="Z97" s="39" t="s">
        <v>18</v>
      </c>
      <c r="AA97" s="40">
        <f>IF(ISBLANK(Y96),"",AW81)</f>
        <v>0</v>
      </c>
      <c r="AB97" s="38">
        <f>IF(ISBLANK(AB96),"",AV85)</f>
        <v>2</v>
      </c>
      <c r="AC97" s="39" t="s">
        <v>18</v>
      </c>
      <c r="AD97" s="40">
        <f>IF(ISBLANK(AB96),"",AT85)</f>
        <v>1</v>
      </c>
      <c r="AE97" s="38">
        <f>IF(ISBLANK(AE96),"",AY85)</f>
        <v>2</v>
      </c>
      <c r="AF97" s="39" t="s">
        <v>18</v>
      </c>
      <c r="AG97" s="40">
        <f>IF(ISBLANK(AE96),"",AW85)</f>
        <v>0</v>
      </c>
      <c r="AH97" s="38">
        <f>IF(ISBLANK(AH96),"",AV89)</f>
        <v>1</v>
      </c>
      <c r="AI97" s="39" t="s">
        <v>18</v>
      </c>
      <c r="AJ97" s="40">
        <f>IF(ISBLANK(AH96),"",AT89)</f>
        <v>0</v>
      </c>
      <c r="AK97" s="38" t="str">
        <f>IF(ISBLANK(AK96),"",AY89)</f>
        <v/>
      </c>
      <c r="AL97" s="39" t="s">
        <v>18</v>
      </c>
      <c r="AM97" s="40" t="str">
        <f>IF(ISBLANK(AK96),"",AW89)</f>
        <v/>
      </c>
      <c r="AN97" s="38">
        <f>IF(ISBLANK(AN96),"",AV93)</f>
        <v>0</v>
      </c>
      <c r="AO97" s="39" t="s">
        <v>18</v>
      </c>
      <c r="AP97" s="40">
        <f>IF(ISBLANK(AN96),"",AT93)</f>
        <v>0</v>
      </c>
      <c r="AQ97" s="38" t="str">
        <f>IF(ISBLANK(AQ96),"",AY93)</f>
        <v/>
      </c>
      <c r="AR97" s="39" t="s">
        <v>18</v>
      </c>
      <c r="AS97" s="40" t="str">
        <f>IF(ISBLANK(AQ96),"",AW93)</f>
        <v/>
      </c>
      <c r="AT97" s="24"/>
      <c r="AU97" s="25"/>
      <c r="AV97" s="25"/>
      <c r="AW97" s="25"/>
      <c r="AX97" s="25"/>
      <c r="AY97" s="26"/>
      <c r="AZ97" s="390"/>
      <c r="BA97" s="391"/>
      <c r="BB97" s="369"/>
      <c r="BC97" s="370"/>
      <c r="BD97" s="369"/>
      <c r="BE97" s="370"/>
      <c r="BF97" s="369"/>
      <c r="BG97" s="370"/>
      <c r="BH97" s="369"/>
      <c r="BI97" s="370"/>
      <c r="BJ97" s="369"/>
      <c r="BK97" s="370"/>
      <c r="BL97" s="369"/>
      <c r="BM97" s="370"/>
      <c r="BN97" s="396"/>
      <c r="BO97" s="397"/>
      <c r="BP97" s="382"/>
      <c r="BQ97" s="383"/>
      <c r="BR97" s="384"/>
      <c r="BS97" s="378"/>
      <c r="BU97" s="62"/>
      <c r="CA97" s="53"/>
    </row>
    <row r="98" spans="1:79" s="49" customFormat="1" ht="10.5" customHeight="1" x14ac:dyDescent="0.15">
      <c r="A98" s="411"/>
      <c r="B98" s="412"/>
      <c r="C98" s="464"/>
      <c r="D98" s="465"/>
      <c r="E98" s="465"/>
      <c r="F98" s="465"/>
      <c r="G98" s="465"/>
      <c r="H98" s="465"/>
      <c r="I98" s="466"/>
      <c r="J98" s="38">
        <f>IF(ISBLANK(J96),"",AV74)</f>
        <v>0</v>
      </c>
      <c r="K98" s="39" t="s">
        <v>19</v>
      </c>
      <c r="L98" s="40">
        <f>IF(ISBLANK(J96),"",AT74)</f>
        <v>0</v>
      </c>
      <c r="M98" s="38" t="str">
        <f>IF(ISBLANK(M96),"",AY74)</f>
        <v/>
      </c>
      <c r="N98" s="39" t="s">
        <v>19</v>
      </c>
      <c r="O98" s="40" t="str">
        <f>IF(ISBLANK(M96),"",AW74)</f>
        <v/>
      </c>
      <c r="P98" s="38">
        <f>IF(ISBLANK(P96),"",AV78)</f>
        <v>0</v>
      </c>
      <c r="Q98" s="39" t="s">
        <v>19</v>
      </c>
      <c r="R98" s="40">
        <f>IF(ISBLANK(P96),"",AT78)</f>
        <v>0</v>
      </c>
      <c r="S98" s="38">
        <f>IF(ISBLANK(S96),"",AY78)</f>
        <v>1</v>
      </c>
      <c r="T98" s="39" t="s">
        <v>19</v>
      </c>
      <c r="U98" s="40">
        <f>IF(ISBLANK(S96),"",AW78)</f>
        <v>0</v>
      </c>
      <c r="V98" s="38">
        <f>IF(ISBLANK(V96),"",AV82)</f>
        <v>1</v>
      </c>
      <c r="W98" s="39" t="s">
        <v>19</v>
      </c>
      <c r="X98" s="40">
        <f>IF(ISBLANK(V96),"",AT82)</f>
        <v>1</v>
      </c>
      <c r="Y98" s="38">
        <f>IF(ISBLANK(Y96),"",AY82)</f>
        <v>3</v>
      </c>
      <c r="Z98" s="39" t="s">
        <v>19</v>
      </c>
      <c r="AA98" s="40">
        <f>IF(ISBLANK(Y96),"",AW82)</f>
        <v>0</v>
      </c>
      <c r="AB98" s="38">
        <f>IF(ISBLANK(AB96),"",AV86)</f>
        <v>6</v>
      </c>
      <c r="AC98" s="39" t="s">
        <v>19</v>
      </c>
      <c r="AD98" s="40">
        <f>IF(ISBLANK(AB96),"",AT86)</f>
        <v>0</v>
      </c>
      <c r="AE98" s="38">
        <f>IF(ISBLANK(AE96),"",AY86)</f>
        <v>9</v>
      </c>
      <c r="AF98" s="39" t="s">
        <v>19</v>
      </c>
      <c r="AG98" s="40">
        <f>IF(ISBLANK(AE96),"",AW86)</f>
        <v>1</v>
      </c>
      <c r="AH98" s="38">
        <f>IF(ISBLANK(AH96),"",AV90)</f>
        <v>3</v>
      </c>
      <c r="AI98" s="39" t="s">
        <v>19</v>
      </c>
      <c r="AJ98" s="40">
        <f>IF(ISBLANK(AH96),"",AT90)</f>
        <v>0</v>
      </c>
      <c r="AK98" s="38" t="str">
        <f>IF(ISBLANK(AK96),"",AY90)</f>
        <v/>
      </c>
      <c r="AL98" s="39" t="s">
        <v>19</v>
      </c>
      <c r="AM98" s="40" t="str">
        <f>IF(ISBLANK(AK96),"",AW90)</f>
        <v/>
      </c>
      <c r="AN98" s="38">
        <f>IF(ISBLANK(AN96),"",AV94)</f>
        <v>1</v>
      </c>
      <c r="AO98" s="39" t="s">
        <v>19</v>
      </c>
      <c r="AP98" s="40">
        <f>IF(ISBLANK(AN96),"",AT94)</f>
        <v>0</v>
      </c>
      <c r="AQ98" s="38" t="str">
        <f>IF(ISBLANK(AQ96),"",AY94)</f>
        <v/>
      </c>
      <c r="AR98" s="39" t="s">
        <v>19</v>
      </c>
      <c r="AS98" s="40" t="str">
        <f>IF(ISBLANK(AQ96),"",AW94)</f>
        <v/>
      </c>
      <c r="AT98" s="24"/>
      <c r="AU98" s="25"/>
      <c r="AV98" s="25"/>
      <c r="AW98" s="25"/>
      <c r="AX98" s="25"/>
      <c r="AY98" s="26"/>
      <c r="AZ98" s="390"/>
      <c r="BA98" s="391"/>
      <c r="BB98" s="369"/>
      <c r="BC98" s="370"/>
      <c r="BD98" s="369"/>
      <c r="BE98" s="370"/>
      <c r="BF98" s="369"/>
      <c r="BG98" s="370"/>
      <c r="BH98" s="369"/>
      <c r="BI98" s="370"/>
      <c r="BJ98" s="369"/>
      <c r="BK98" s="370"/>
      <c r="BL98" s="369"/>
      <c r="BM98" s="370"/>
      <c r="BN98" s="396"/>
      <c r="BO98" s="397"/>
      <c r="BP98" s="382"/>
      <c r="BQ98" s="383"/>
      <c r="BR98" s="384"/>
      <c r="BS98" s="378"/>
      <c r="BU98" s="62"/>
      <c r="CA98" s="53"/>
    </row>
    <row r="99" spans="1:79" s="49" customFormat="1" ht="10.5" customHeight="1" x14ac:dyDescent="0.15">
      <c r="A99" s="411"/>
      <c r="B99" s="412"/>
      <c r="C99" s="467"/>
      <c r="D99" s="468"/>
      <c r="E99" s="468"/>
      <c r="F99" s="468"/>
      <c r="G99" s="468"/>
      <c r="H99" s="468"/>
      <c r="I99" s="469"/>
      <c r="J99" s="35">
        <f>IF(ISBLANK(J96),"",SUM(J97:J98))</f>
        <v>1</v>
      </c>
      <c r="K99" s="36" t="s">
        <v>20</v>
      </c>
      <c r="L99" s="37">
        <f>IF(ISBLANK(J96),"",SUM(L97:L98))</f>
        <v>0</v>
      </c>
      <c r="M99" s="35" t="str">
        <f>IF(ISBLANK(M96),"",SUM(M97:M98))</f>
        <v/>
      </c>
      <c r="N99" s="36" t="s">
        <v>20</v>
      </c>
      <c r="O99" s="37" t="str">
        <f>IF(ISBLANK(M96),"",SUM(O97:O98))</f>
        <v/>
      </c>
      <c r="P99" s="35">
        <f>IF(ISBLANK(P96),"",SUM(P97:P98))</f>
        <v>1</v>
      </c>
      <c r="Q99" s="36" t="s">
        <v>20</v>
      </c>
      <c r="R99" s="37">
        <f>IF(ISBLANK(P96),"",SUM(R97:R98))</f>
        <v>0</v>
      </c>
      <c r="S99" s="35">
        <f>IF(ISBLANK(S96),"",SUM(S97:S98))</f>
        <v>2</v>
      </c>
      <c r="T99" s="36" t="s">
        <v>20</v>
      </c>
      <c r="U99" s="37">
        <f>IF(ISBLANK(S96),"",SUM(U97:U98))</f>
        <v>1</v>
      </c>
      <c r="V99" s="35">
        <f>IF(ISBLANK(V96),"",SUM(V97:V98))</f>
        <v>2</v>
      </c>
      <c r="W99" s="36" t="s">
        <v>20</v>
      </c>
      <c r="X99" s="37">
        <f>IF(ISBLANK(V96),"",SUM(X97:X98))</f>
        <v>1</v>
      </c>
      <c r="Y99" s="35">
        <f>IF(ISBLANK(Y96),"",SUM(Y97:Y98))</f>
        <v>6</v>
      </c>
      <c r="Z99" s="36" t="s">
        <v>20</v>
      </c>
      <c r="AA99" s="37">
        <f>IF(ISBLANK(Y96),"",SUM(AA97:AA98))</f>
        <v>0</v>
      </c>
      <c r="AB99" s="35">
        <f>IF(ISBLANK(AB96),"",SUM(AB97:AB98))</f>
        <v>8</v>
      </c>
      <c r="AC99" s="36" t="s">
        <v>20</v>
      </c>
      <c r="AD99" s="37">
        <f>IF(ISBLANK(AB96),"",SUM(AD97:AD98))</f>
        <v>1</v>
      </c>
      <c r="AE99" s="35">
        <f>IF(ISBLANK(AE96),"",SUM(AE97:AE98))</f>
        <v>11</v>
      </c>
      <c r="AF99" s="36" t="s">
        <v>20</v>
      </c>
      <c r="AG99" s="37">
        <f>IF(ISBLANK(AE96),"",SUM(AG97:AG98))</f>
        <v>1</v>
      </c>
      <c r="AH99" s="35">
        <f>IF(ISBLANK(AH96),"",SUM(AH97:AH98))</f>
        <v>4</v>
      </c>
      <c r="AI99" s="36" t="s">
        <v>20</v>
      </c>
      <c r="AJ99" s="37">
        <f>IF(ISBLANK(AH96),"",SUM(AJ97:AJ98))</f>
        <v>0</v>
      </c>
      <c r="AK99" s="35" t="str">
        <f>IF(ISBLANK(AK96),"",SUM(AK97:AK98))</f>
        <v/>
      </c>
      <c r="AL99" s="36" t="s">
        <v>20</v>
      </c>
      <c r="AM99" s="37" t="str">
        <f>IF(ISBLANK(AK96),"",SUM(AM97:AM98))</f>
        <v/>
      </c>
      <c r="AN99" s="35">
        <f>IF(ISBLANK(AN96),"",SUM(AN97:AN98))</f>
        <v>1</v>
      </c>
      <c r="AO99" s="36" t="s">
        <v>20</v>
      </c>
      <c r="AP99" s="37">
        <f>IF(ISBLANK(AN96),"",SUM(AP97:AP98))</f>
        <v>0</v>
      </c>
      <c r="AQ99" s="35" t="str">
        <f>IF(ISBLANK(AQ96),"",SUM(AQ97:AQ98))</f>
        <v/>
      </c>
      <c r="AR99" s="36" t="s">
        <v>20</v>
      </c>
      <c r="AS99" s="37" t="str">
        <f>IF(ISBLANK(AQ96),"",SUM(AS97:AS98))</f>
        <v/>
      </c>
      <c r="AT99" s="32"/>
      <c r="AU99" s="33"/>
      <c r="AV99" s="33"/>
      <c r="AW99" s="33"/>
      <c r="AX99" s="33"/>
      <c r="AY99" s="34"/>
      <c r="AZ99" s="392"/>
      <c r="BA99" s="393"/>
      <c r="BB99" s="371"/>
      <c r="BC99" s="372"/>
      <c r="BD99" s="371"/>
      <c r="BE99" s="372"/>
      <c r="BF99" s="371"/>
      <c r="BG99" s="372"/>
      <c r="BH99" s="371"/>
      <c r="BI99" s="372"/>
      <c r="BJ99" s="371"/>
      <c r="BK99" s="372"/>
      <c r="BL99" s="371"/>
      <c r="BM99" s="372"/>
      <c r="BN99" s="398"/>
      <c r="BO99" s="399"/>
      <c r="BP99" s="385"/>
      <c r="BQ99" s="386"/>
      <c r="BR99" s="387"/>
      <c r="BS99" s="378"/>
      <c r="BU99" s="62"/>
      <c r="CA99" s="53"/>
    </row>
    <row r="100" spans="1:79" ht="18" customHeight="1" x14ac:dyDescent="0.15">
      <c r="L100" s="44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</row>
    <row r="101" spans="1:79" ht="10.5" customHeight="1" x14ac:dyDescent="0.15">
      <c r="L101" s="44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</row>
    <row r="102" spans="1:79" ht="10.5" customHeight="1" x14ac:dyDescent="0.15"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</row>
    <row r="103" spans="1:79" ht="10.5" customHeight="1" x14ac:dyDescent="0.15"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</row>
    <row r="104" spans="1:79" x14ac:dyDescent="0.15">
      <c r="A104" s="44"/>
    </row>
    <row r="105" spans="1:79" x14ac:dyDescent="0.15">
      <c r="A105" s="44"/>
    </row>
  </sheetData>
  <mergeCells count="636">
    <mergeCell ref="C1:BI1"/>
    <mergeCell ref="BJ1:BX1"/>
    <mergeCell ref="AZ92:BA95"/>
    <mergeCell ref="BB92:BC95"/>
    <mergeCell ref="BD92:BE95"/>
    <mergeCell ref="BP92:BR95"/>
    <mergeCell ref="BS92:BS95"/>
    <mergeCell ref="AZ96:BA99"/>
    <mergeCell ref="BB96:BC99"/>
    <mergeCell ref="BD96:BE99"/>
    <mergeCell ref="BP96:BR99"/>
    <mergeCell ref="BS96:BS99"/>
    <mergeCell ref="AZ76:BA79"/>
    <mergeCell ref="BB76:BC79"/>
    <mergeCell ref="BD76:BE79"/>
    <mergeCell ref="BP76:BR79"/>
    <mergeCell ref="BS76:BS79"/>
    <mergeCell ref="AZ80:BA83"/>
    <mergeCell ref="BB80:BC83"/>
    <mergeCell ref="BS80:BS83"/>
    <mergeCell ref="AZ70:BC70"/>
    <mergeCell ref="BD70:BI70"/>
    <mergeCell ref="BJ70:BR70"/>
    <mergeCell ref="BP84:BR87"/>
    <mergeCell ref="BN80:BO83"/>
    <mergeCell ref="BN76:BO79"/>
    <mergeCell ref="BN71:BO71"/>
    <mergeCell ref="BS72:BS75"/>
    <mergeCell ref="BD80:BE83"/>
    <mergeCell ref="BP80:BR83"/>
    <mergeCell ref="BH71:BI71"/>
    <mergeCell ref="BJ71:BK71"/>
    <mergeCell ref="BL71:BM71"/>
    <mergeCell ref="BP71:BR71"/>
    <mergeCell ref="BD72:BE75"/>
    <mergeCell ref="BP72:BR75"/>
    <mergeCell ref="BF76:BG79"/>
    <mergeCell ref="BH76:BI79"/>
    <mergeCell ref="BJ76:BK79"/>
    <mergeCell ref="BL76:BM79"/>
    <mergeCell ref="AZ84:BA87"/>
    <mergeCell ref="BB84:BC87"/>
    <mergeCell ref="BD84:BE87"/>
    <mergeCell ref="BF80:BG83"/>
    <mergeCell ref="BH80:BI83"/>
    <mergeCell ref="BJ80:BK83"/>
    <mergeCell ref="BL80:BM83"/>
    <mergeCell ref="BF84:BG87"/>
    <mergeCell ref="BH84:BI87"/>
    <mergeCell ref="BJ84:BK87"/>
    <mergeCell ref="BL84:BM87"/>
    <mergeCell ref="BN96:BO99"/>
    <mergeCell ref="BF96:BG99"/>
    <mergeCell ref="BH96:BI99"/>
    <mergeCell ref="AT92:AV92"/>
    <mergeCell ref="BN92:BO95"/>
    <mergeCell ref="Y92:AA92"/>
    <mergeCell ref="AB96:AD96"/>
    <mergeCell ref="AH92:AJ92"/>
    <mergeCell ref="AK92:AM92"/>
    <mergeCell ref="BF92:BG95"/>
    <mergeCell ref="BH92:BI95"/>
    <mergeCell ref="BJ92:BK95"/>
    <mergeCell ref="BL92:BM95"/>
    <mergeCell ref="AW92:AY92"/>
    <mergeCell ref="BJ96:BK99"/>
    <mergeCell ref="BL96:BM99"/>
    <mergeCell ref="BN84:BO87"/>
    <mergeCell ref="BF88:BG91"/>
    <mergeCell ref="BH88:BI91"/>
    <mergeCell ref="BJ88:BK91"/>
    <mergeCell ref="BL88:BM91"/>
    <mergeCell ref="BN88:BO91"/>
    <mergeCell ref="A96:A99"/>
    <mergeCell ref="B96:B99"/>
    <mergeCell ref="C96:I99"/>
    <mergeCell ref="J96:L96"/>
    <mergeCell ref="M96:O96"/>
    <mergeCell ref="P96:R96"/>
    <mergeCell ref="S96:U96"/>
    <mergeCell ref="V96:X96"/>
    <mergeCell ref="AB92:AD92"/>
    <mergeCell ref="Y96:AA96"/>
    <mergeCell ref="A92:A95"/>
    <mergeCell ref="B92:B95"/>
    <mergeCell ref="C92:I95"/>
    <mergeCell ref="J92:L92"/>
    <mergeCell ref="M92:O92"/>
    <mergeCell ref="P92:R92"/>
    <mergeCell ref="S92:U92"/>
    <mergeCell ref="V92:X92"/>
    <mergeCell ref="AN84:AP84"/>
    <mergeCell ref="AQ84:AS84"/>
    <mergeCell ref="AT84:AV84"/>
    <mergeCell ref="AW84:AY84"/>
    <mergeCell ref="AE96:AG96"/>
    <mergeCell ref="AH96:AJ96"/>
    <mergeCell ref="AK96:AM96"/>
    <mergeCell ref="AN96:AP96"/>
    <mergeCell ref="AQ96:AS96"/>
    <mergeCell ref="B88:B91"/>
    <mergeCell ref="C88:I91"/>
    <mergeCell ref="J88:L88"/>
    <mergeCell ref="M88:O88"/>
    <mergeCell ref="P88:R88"/>
    <mergeCell ref="S88:U88"/>
    <mergeCell ref="V88:X88"/>
    <mergeCell ref="Y88:AA88"/>
    <mergeCell ref="AE92:AG92"/>
    <mergeCell ref="BS84:BS87"/>
    <mergeCell ref="AZ88:BA91"/>
    <mergeCell ref="BB88:BC91"/>
    <mergeCell ref="BD88:BE91"/>
    <mergeCell ref="BP88:BR91"/>
    <mergeCell ref="A84:A87"/>
    <mergeCell ref="B84:B87"/>
    <mergeCell ref="C84:I87"/>
    <mergeCell ref="J84:L84"/>
    <mergeCell ref="M84:O84"/>
    <mergeCell ref="P84:R84"/>
    <mergeCell ref="S84:U84"/>
    <mergeCell ref="V84:X84"/>
    <mergeCell ref="Y84:AA84"/>
    <mergeCell ref="AN88:AP88"/>
    <mergeCell ref="AQ88:AS88"/>
    <mergeCell ref="AT88:AV88"/>
    <mergeCell ref="AW88:AY88"/>
    <mergeCell ref="BS88:BS91"/>
    <mergeCell ref="AB88:AD88"/>
    <mergeCell ref="AE88:AG88"/>
    <mergeCell ref="AH84:AJ84"/>
    <mergeCell ref="AK84:AM84"/>
    <mergeCell ref="A88:A91"/>
    <mergeCell ref="A80:A83"/>
    <mergeCell ref="B80:B83"/>
    <mergeCell ref="C80:I83"/>
    <mergeCell ref="J80:L80"/>
    <mergeCell ref="M80:O80"/>
    <mergeCell ref="P80:R80"/>
    <mergeCell ref="S80:U80"/>
    <mergeCell ref="AB80:AD80"/>
    <mergeCell ref="AE80:AG80"/>
    <mergeCell ref="AH76:AJ76"/>
    <mergeCell ref="AK76:AM76"/>
    <mergeCell ref="AN76:AP76"/>
    <mergeCell ref="AQ76:AS76"/>
    <mergeCell ref="AT76:AV76"/>
    <mergeCell ref="AW76:AY76"/>
    <mergeCell ref="AH80:AJ80"/>
    <mergeCell ref="AK80:AM80"/>
    <mergeCell ref="AN80:AP80"/>
    <mergeCell ref="AQ80:AS80"/>
    <mergeCell ref="AT80:AV80"/>
    <mergeCell ref="AW80:AY80"/>
    <mergeCell ref="AN71:AS71"/>
    <mergeCell ref="AT71:AY71"/>
    <mergeCell ref="BF71:BG71"/>
    <mergeCell ref="AZ71:BA71"/>
    <mergeCell ref="BB71:BC71"/>
    <mergeCell ref="BD71:BE71"/>
    <mergeCell ref="A76:A79"/>
    <mergeCell ref="B76:B79"/>
    <mergeCell ref="C76:I79"/>
    <mergeCell ref="J76:L76"/>
    <mergeCell ref="M76:O76"/>
    <mergeCell ref="V76:X76"/>
    <mergeCell ref="Y76:AA76"/>
    <mergeCell ref="AB76:AD76"/>
    <mergeCell ref="AE76:AG76"/>
    <mergeCell ref="A72:A75"/>
    <mergeCell ref="B72:B75"/>
    <mergeCell ref="C72:I75"/>
    <mergeCell ref="P72:R72"/>
    <mergeCell ref="S72:U72"/>
    <mergeCell ref="V72:X72"/>
    <mergeCell ref="Y72:AA72"/>
    <mergeCell ref="AB72:AD72"/>
    <mergeCell ref="AE72:AG72"/>
    <mergeCell ref="A64:A67"/>
    <mergeCell ref="B64:B67"/>
    <mergeCell ref="BY64:BY67"/>
    <mergeCell ref="BL64:BM67"/>
    <mergeCell ref="BN64:BO67"/>
    <mergeCell ref="AH72:AJ72"/>
    <mergeCell ref="AK72:AM72"/>
    <mergeCell ref="AN72:AP72"/>
    <mergeCell ref="AQ72:AS72"/>
    <mergeCell ref="AT72:AV72"/>
    <mergeCell ref="AW72:AY72"/>
    <mergeCell ref="BJ72:BK75"/>
    <mergeCell ref="BL72:BM75"/>
    <mergeCell ref="BN72:BO75"/>
    <mergeCell ref="BF72:BG75"/>
    <mergeCell ref="BH72:BI75"/>
    <mergeCell ref="AZ72:BA75"/>
    <mergeCell ref="BB72:BC75"/>
    <mergeCell ref="C71:I71"/>
    <mergeCell ref="J71:O71"/>
    <mergeCell ref="P71:U71"/>
    <mergeCell ref="V71:AA71"/>
    <mergeCell ref="AB71:AG71"/>
    <mergeCell ref="AH71:AM71"/>
    <mergeCell ref="A40:A43"/>
    <mergeCell ref="B40:B43"/>
    <mergeCell ref="BY40:BY43"/>
    <mergeCell ref="A44:A47"/>
    <mergeCell ref="B44:B47"/>
    <mergeCell ref="BY44:BY47"/>
    <mergeCell ref="A48:A51"/>
    <mergeCell ref="B48:B51"/>
    <mergeCell ref="BY48:BY51"/>
    <mergeCell ref="BN44:BO47"/>
    <mergeCell ref="C48:I51"/>
    <mergeCell ref="J48:L48"/>
    <mergeCell ref="M48:O48"/>
    <mergeCell ref="P48:R48"/>
    <mergeCell ref="S48:U48"/>
    <mergeCell ref="AB48:AD48"/>
    <mergeCell ref="AE48:AG48"/>
    <mergeCell ref="AH48:AJ48"/>
    <mergeCell ref="AK48:AM48"/>
    <mergeCell ref="AN48:AP48"/>
    <mergeCell ref="BN48:BO51"/>
    <mergeCell ref="BN40:BO43"/>
    <mergeCell ref="BP48:BR51"/>
    <mergeCell ref="BS48:BS51"/>
    <mergeCell ref="A52:A55"/>
    <mergeCell ref="B52:B55"/>
    <mergeCell ref="BY52:BY55"/>
    <mergeCell ref="A56:A59"/>
    <mergeCell ref="B56:B59"/>
    <mergeCell ref="BY56:BY59"/>
    <mergeCell ref="A60:A63"/>
    <mergeCell ref="B60:B63"/>
    <mergeCell ref="BY60:BY63"/>
    <mergeCell ref="V60:X60"/>
    <mergeCell ref="Y60:AA60"/>
    <mergeCell ref="AB60:AD60"/>
    <mergeCell ref="AE60:AG60"/>
    <mergeCell ref="AH60:AJ60"/>
    <mergeCell ref="AK60:AM60"/>
    <mergeCell ref="C56:I59"/>
    <mergeCell ref="J56:L56"/>
    <mergeCell ref="AT56:AV56"/>
    <mergeCell ref="AW56:AY56"/>
    <mergeCell ref="BF56:BG59"/>
    <mergeCell ref="BH56:BI59"/>
    <mergeCell ref="BJ56:BK59"/>
    <mergeCell ref="BL56:BM59"/>
    <mergeCell ref="BN56:BO59"/>
    <mergeCell ref="C64:I67"/>
    <mergeCell ref="BJ60:BK63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BF64:BG67"/>
    <mergeCell ref="BH64:BI67"/>
    <mergeCell ref="BJ64:BK67"/>
    <mergeCell ref="C60:I63"/>
    <mergeCell ref="J60:L60"/>
    <mergeCell ref="M60:O60"/>
    <mergeCell ref="P60:R60"/>
    <mergeCell ref="S60:U60"/>
    <mergeCell ref="AT60:AV60"/>
    <mergeCell ref="AW60:AY60"/>
    <mergeCell ref="M56:O56"/>
    <mergeCell ref="P56:R56"/>
    <mergeCell ref="S56:U56"/>
    <mergeCell ref="V56:X56"/>
    <mergeCell ref="Y56:AA56"/>
    <mergeCell ref="AB56:AD56"/>
    <mergeCell ref="AE56:AG56"/>
    <mergeCell ref="AN56:AP56"/>
    <mergeCell ref="AQ56:AS56"/>
    <mergeCell ref="AN52:AP52"/>
    <mergeCell ref="AQ52:AS52"/>
    <mergeCell ref="AT52:AV52"/>
    <mergeCell ref="AW52:AY52"/>
    <mergeCell ref="BF52:BG55"/>
    <mergeCell ref="BH52:BI55"/>
    <mergeCell ref="BJ52:BK55"/>
    <mergeCell ref="BL52:BM55"/>
    <mergeCell ref="BN52:BO55"/>
    <mergeCell ref="C52:I55"/>
    <mergeCell ref="J52:L52"/>
    <mergeCell ref="M52:O52"/>
    <mergeCell ref="P52:R52"/>
    <mergeCell ref="S52:U52"/>
    <mergeCell ref="V52:X52"/>
    <mergeCell ref="Y52:AA52"/>
    <mergeCell ref="AH52:AJ52"/>
    <mergeCell ref="AK52:AM52"/>
    <mergeCell ref="AQ48:AS48"/>
    <mergeCell ref="AT48:AV48"/>
    <mergeCell ref="AW48:AY48"/>
    <mergeCell ref="BF48:BG51"/>
    <mergeCell ref="BH48:BI51"/>
    <mergeCell ref="BJ48:BK51"/>
    <mergeCell ref="BL48:BM51"/>
    <mergeCell ref="AZ48:BA51"/>
    <mergeCell ref="BB48:BC51"/>
    <mergeCell ref="BD48:BE51"/>
    <mergeCell ref="C44:I47"/>
    <mergeCell ref="J44:L44"/>
    <mergeCell ref="M44:O44"/>
    <mergeCell ref="V44:X44"/>
    <mergeCell ref="Y44:AA44"/>
    <mergeCell ref="AB44:AD44"/>
    <mergeCell ref="AE44:AG44"/>
    <mergeCell ref="AH44:AJ44"/>
    <mergeCell ref="AK44:AM44"/>
    <mergeCell ref="C40:I43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C39:I39"/>
    <mergeCell ref="J39:O39"/>
    <mergeCell ref="P39:U39"/>
    <mergeCell ref="V39:AA39"/>
    <mergeCell ref="AB39:AG39"/>
    <mergeCell ref="AH39:AM39"/>
    <mergeCell ref="AN39:AS39"/>
    <mergeCell ref="AT39:AY39"/>
    <mergeCell ref="BF39:BG39"/>
    <mergeCell ref="AZ39:BA39"/>
    <mergeCell ref="BB39:BC39"/>
    <mergeCell ref="BD39:BE39"/>
    <mergeCell ref="BF2:BI2"/>
    <mergeCell ref="BJ2:BO2"/>
    <mergeCell ref="BP2:BX2"/>
    <mergeCell ref="BN3:BO3"/>
    <mergeCell ref="C3:I3"/>
    <mergeCell ref="J3:O3"/>
    <mergeCell ref="P3:U3"/>
    <mergeCell ref="AN3:AS3"/>
    <mergeCell ref="AT3:AY3"/>
    <mergeCell ref="V3:AA3"/>
    <mergeCell ref="AB3:AG3"/>
    <mergeCell ref="AH3:AM3"/>
    <mergeCell ref="BP3:BQ3"/>
    <mergeCell ref="BR3:BS3"/>
    <mergeCell ref="BT3:BU3"/>
    <mergeCell ref="BV3:BX3"/>
    <mergeCell ref="AZ3:BE3"/>
    <mergeCell ref="BF3:BG3"/>
    <mergeCell ref="BH3:BI3"/>
    <mergeCell ref="BJ3:BK3"/>
    <mergeCell ref="BL3:BM3"/>
    <mergeCell ref="A4:A7"/>
    <mergeCell ref="B4:B7"/>
    <mergeCell ref="C4:I7"/>
    <mergeCell ref="P4:R4"/>
    <mergeCell ref="S4:U4"/>
    <mergeCell ref="BT8:BU11"/>
    <mergeCell ref="BV8:BX11"/>
    <mergeCell ref="BY8:BY11"/>
    <mergeCell ref="BF8:BG11"/>
    <mergeCell ref="BH8:BI11"/>
    <mergeCell ref="BJ8:BK11"/>
    <mergeCell ref="BL8:BM11"/>
    <mergeCell ref="BN8:BO11"/>
    <mergeCell ref="BP8:BQ11"/>
    <mergeCell ref="V4:X4"/>
    <mergeCell ref="BJ4:BK7"/>
    <mergeCell ref="BL4:BM7"/>
    <mergeCell ref="BN4:BO7"/>
    <mergeCell ref="BP4:BQ7"/>
    <mergeCell ref="BR4:BS7"/>
    <mergeCell ref="BT4:BU7"/>
    <mergeCell ref="AQ4:AS4"/>
    <mergeCell ref="AT4:AV4"/>
    <mergeCell ref="BV4:BX7"/>
    <mergeCell ref="BY4:BY7"/>
    <mergeCell ref="AN4:AP4"/>
    <mergeCell ref="Y4:AA4"/>
    <mergeCell ref="AB4:AD4"/>
    <mergeCell ref="AE4:AG4"/>
    <mergeCell ref="AH4:AJ4"/>
    <mergeCell ref="AK4:AM4"/>
    <mergeCell ref="AZ4:BB4"/>
    <mergeCell ref="BC4:BE4"/>
    <mergeCell ref="BF4:BG7"/>
    <mergeCell ref="BH4:BI7"/>
    <mergeCell ref="AW4:AY4"/>
    <mergeCell ref="BR8:BS11"/>
    <mergeCell ref="AB8:AD8"/>
    <mergeCell ref="AE8:AG8"/>
    <mergeCell ref="AH8:AJ8"/>
    <mergeCell ref="BF12:BG15"/>
    <mergeCell ref="BH12:BI15"/>
    <mergeCell ref="BJ12:BK15"/>
    <mergeCell ref="BL12:BM15"/>
    <mergeCell ref="P12:R12"/>
    <mergeCell ref="S12:U12"/>
    <mergeCell ref="AB12:AD12"/>
    <mergeCell ref="Y8:AA8"/>
    <mergeCell ref="BN12:BO15"/>
    <mergeCell ref="BP12:BQ15"/>
    <mergeCell ref="BR12:BS15"/>
    <mergeCell ref="AE12:AG12"/>
    <mergeCell ref="AH12:AJ12"/>
    <mergeCell ref="AK12:AM12"/>
    <mergeCell ref="V8:X8"/>
    <mergeCell ref="AW8:AY8"/>
    <mergeCell ref="AT12:AV12"/>
    <mergeCell ref="AW12:AY12"/>
    <mergeCell ref="AT16:AV16"/>
    <mergeCell ref="AW16:AY16"/>
    <mergeCell ref="A12:A15"/>
    <mergeCell ref="B12:B15"/>
    <mergeCell ref="C12:I15"/>
    <mergeCell ref="J12:L12"/>
    <mergeCell ref="M12:O12"/>
    <mergeCell ref="A8:A11"/>
    <mergeCell ref="B8:B11"/>
    <mergeCell ref="C8:I11"/>
    <mergeCell ref="J8:L8"/>
    <mergeCell ref="M8:O8"/>
    <mergeCell ref="A16:A19"/>
    <mergeCell ref="B16:B19"/>
    <mergeCell ref="C16:I19"/>
    <mergeCell ref="J16:L16"/>
    <mergeCell ref="M16:O16"/>
    <mergeCell ref="BT12:BU15"/>
    <mergeCell ref="BV12:BX15"/>
    <mergeCell ref="BY12:BY15"/>
    <mergeCell ref="AZ12:BB12"/>
    <mergeCell ref="BC12:BE12"/>
    <mergeCell ref="AK8:AM8"/>
    <mergeCell ref="AZ8:BB8"/>
    <mergeCell ref="BC8:BE8"/>
    <mergeCell ref="BY16:BY19"/>
    <mergeCell ref="BJ16:BK19"/>
    <mergeCell ref="BL16:BM19"/>
    <mergeCell ref="BN16:BO19"/>
    <mergeCell ref="BP16:BQ19"/>
    <mergeCell ref="BR16:BS19"/>
    <mergeCell ref="BT16:BU19"/>
    <mergeCell ref="BF16:BG19"/>
    <mergeCell ref="BH16:BI19"/>
    <mergeCell ref="AN8:AP8"/>
    <mergeCell ref="AQ8:AS8"/>
    <mergeCell ref="AN12:AP12"/>
    <mergeCell ref="AQ12:AS12"/>
    <mergeCell ref="AN16:AP16"/>
    <mergeCell ref="AQ16:AS16"/>
    <mergeCell ref="AT8:AV8"/>
    <mergeCell ref="BV16:BX19"/>
    <mergeCell ref="AH16:AJ16"/>
    <mergeCell ref="AK16:AM16"/>
    <mergeCell ref="AZ16:BB16"/>
    <mergeCell ref="BC16:BE16"/>
    <mergeCell ref="P28:R28"/>
    <mergeCell ref="S28:U28"/>
    <mergeCell ref="V28:X28"/>
    <mergeCell ref="Y28:AA28"/>
    <mergeCell ref="AB28:AD28"/>
    <mergeCell ref="AE28:AG28"/>
    <mergeCell ref="BN28:BO31"/>
    <mergeCell ref="BP28:BQ31"/>
    <mergeCell ref="BR28:BS31"/>
    <mergeCell ref="BT28:BU31"/>
    <mergeCell ref="BV28:BX31"/>
    <mergeCell ref="AN28:AP28"/>
    <mergeCell ref="AQ28:AS28"/>
    <mergeCell ref="P16:R16"/>
    <mergeCell ref="S16:U16"/>
    <mergeCell ref="V16:X16"/>
    <mergeCell ref="Y16:AA16"/>
    <mergeCell ref="Y20:AA20"/>
    <mergeCell ref="AB20:AD20"/>
    <mergeCell ref="AB32:AD32"/>
    <mergeCell ref="AE32:AG32"/>
    <mergeCell ref="A20:A23"/>
    <mergeCell ref="B20:B23"/>
    <mergeCell ref="A28:A31"/>
    <mergeCell ref="B28:B31"/>
    <mergeCell ref="C28:I31"/>
    <mergeCell ref="J28:L28"/>
    <mergeCell ref="M28:O28"/>
    <mergeCell ref="C20:I23"/>
    <mergeCell ref="J20:L20"/>
    <mergeCell ref="M20:O20"/>
    <mergeCell ref="A24:A27"/>
    <mergeCell ref="B24:B27"/>
    <mergeCell ref="C24:I27"/>
    <mergeCell ref="J24:L24"/>
    <mergeCell ref="M24:O24"/>
    <mergeCell ref="A32:A35"/>
    <mergeCell ref="B32:B35"/>
    <mergeCell ref="C32:I35"/>
    <mergeCell ref="J32:L32"/>
    <mergeCell ref="M32:O32"/>
    <mergeCell ref="P32:R32"/>
    <mergeCell ref="S32:U32"/>
    <mergeCell ref="V32:X32"/>
    <mergeCell ref="Y32:AA32"/>
    <mergeCell ref="BT32:BU35"/>
    <mergeCell ref="BL20:BM23"/>
    <mergeCell ref="BN20:BO23"/>
    <mergeCell ref="BP20:BQ23"/>
    <mergeCell ref="BR24:BS27"/>
    <mergeCell ref="BT24:BU27"/>
    <mergeCell ref="BN24:BO27"/>
    <mergeCell ref="BP24:BQ27"/>
    <mergeCell ref="AT20:AV20"/>
    <mergeCell ref="AH28:AJ28"/>
    <mergeCell ref="AK28:AM28"/>
    <mergeCell ref="AN32:AP32"/>
    <mergeCell ref="AQ32:AS32"/>
    <mergeCell ref="AT32:AV32"/>
    <mergeCell ref="AW32:AY32"/>
    <mergeCell ref="AT24:AV24"/>
    <mergeCell ref="AZ28:BB28"/>
    <mergeCell ref="BC28:BE28"/>
    <mergeCell ref="BF28:BG31"/>
    <mergeCell ref="BH28:BI31"/>
    <mergeCell ref="BJ28:BK31"/>
    <mergeCell ref="AH32:AJ32"/>
    <mergeCell ref="BY28:BY31"/>
    <mergeCell ref="BV24:BX27"/>
    <mergeCell ref="BY24:BY27"/>
    <mergeCell ref="BL28:BM31"/>
    <mergeCell ref="BV32:BX35"/>
    <mergeCell ref="BY32:BY35"/>
    <mergeCell ref="BT20:BU23"/>
    <mergeCell ref="BV20:BX23"/>
    <mergeCell ref="BY20:BY23"/>
    <mergeCell ref="BL32:BM35"/>
    <mergeCell ref="BN32:BO35"/>
    <mergeCell ref="BP32:BQ35"/>
    <mergeCell ref="BR32:BS35"/>
    <mergeCell ref="BL24:BM27"/>
    <mergeCell ref="BR20:BS23"/>
    <mergeCell ref="P20:R20"/>
    <mergeCell ref="S20:U20"/>
    <mergeCell ref="V20:X20"/>
    <mergeCell ref="AW24:AY24"/>
    <mergeCell ref="AZ24:BB24"/>
    <mergeCell ref="BC24:BE24"/>
    <mergeCell ref="BF20:BG23"/>
    <mergeCell ref="BH20:BI23"/>
    <mergeCell ref="BJ20:BK23"/>
    <mergeCell ref="AW20:AY20"/>
    <mergeCell ref="AZ20:BB20"/>
    <mergeCell ref="BC20:BE20"/>
    <mergeCell ref="P24:R24"/>
    <mergeCell ref="S24:U24"/>
    <mergeCell ref="V24:X24"/>
    <mergeCell ref="Y24:AA24"/>
    <mergeCell ref="AB24:AD24"/>
    <mergeCell ref="AE24:AG24"/>
    <mergeCell ref="BJ24:BK27"/>
    <mergeCell ref="BH24:BI27"/>
    <mergeCell ref="BL39:BM39"/>
    <mergeCell ref="BL40:BM43"/>
    <mergeCell ref="AZ40:BA43"/>
    <mergeCell ref="BB40:BC43"/>
    <mergeCell ref="BD40:BE43"/>
    <mergeCell ref="AH24:AJ24"/>
    <mergeCell ref="AK24:AM24"/>
    <mergeCell ref="BF24:BG27"/>
    <mergeCell ref="AE20:AG20"/>
    <mergeCell ref="AN20:AP20"/>
    <mergeCell ref="AQ20:AS20"/>
    <mergeCell ref="BH32:BI35"/>
    <mergeCell ref="BJ32:BK35"/>
    <mergeCell ref="AN40:AP40"/>
    <mergeCell ref="AQ40:AS40"/>
    <mergeCell ref="AT40:AV40"/>
    <mergeCell ref="AW40:AY40"/>
    <mergeCell ref="BF40:BG43"/>
    <mergeCell ref="BH40:BI43"/>
    <mergeCell ref="BJ40:BK43"/>
    <mergeCell ref="BP60:BR63"/>
    <mergeCell ref="BN60:BO63"/>
    <mergeCell ref="BF60:BG63"/>
    <mergeCell ref="BH60:BI63"/>
    <mergeCell ref="AZ60:BA63"/>
    <mergeCell ref="BB60:BC63"/>
    <mergeCell ref="BD60:BE63"/>
    <mergeCell ref="AK32:AM32"/>
    <mergeCell ref="BF32:BG35"/>
    <mergeCell ref="BL44:BM47"/>
    <mergeCell ref="AN44:AP44"/>
    <mergeCell ref="AQ44:AS44"/>
    <mergeCell ref="AT44:AV44"/>
    <mergeCell ref="AW44:AY44"/>
    <mergeCell ref="BF44:BG47"/>
    <mergeCell ref="BH44:BI47"/>
    <mergeCell ref="BJ44:BK47"/>
    <mergeCell ref="AZ44:BA47"/>
    <mergeCell ref="BB44:BC47"/>
    <mergeCell ref="AZ38:BC38"/>
    <mergeCell ref="BD38:BI38"/>
    <mergeCell ref="BJ38:BR38"/>
    <mergeCell ref="BH39:BI39"/>
    <mergeCell ref="BJ39:BK39"/>
    <mergeCell ref="BD44:BE47"/>
    <mergeCell ref="BN39:BO39"/>
    <mergeCell ref="BP39:BR39"/>
    <mergeCell ref="BS40:BS43"/>
    <mergeCell ref="BP40:BR43"/>
    <mergeCell ref="BP44:BR47"/>
    <mergeCell ref="BS44:BS47"/>
    <mergeCell ref="BS60:BS63"/>
    <mergeCell ref="AZ64:BA67"/>
    <mergeCell ref="BB64:BC67"/>
    <mergeCell ref="BD64:BE67"/>
    <mergeCell ref="BP64:BR67"/>
    <mergeCell ref="BS64:BS67"/>
    <mergeCell ref="AZ52:BA55"/>
    <mergeCell ref="BB52:BC55"/>
    <mergeCell ref="BD52:BE55"/>
    <mergeCell ref="BP52:BR55"/>
    <mergeCell ref="BS52:BS55"/>
    <mergeCell ref="AZ56:BA59"/>
    <mergeCell ref="BB56:BC59"/>
    <mergeCell ref="BD56:BE59"/>
    <mergeCell ref="BP56:BR59"/>
    <mergeCell ref="BS56:BS59"/>
    <mergeCell ref="BL60:BM63"/>
  </mergeCells>
  <phoneticPr fontId="1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6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="80" zoomScaleNormal="80" zoomScaleSheetLayoutView="80" workbookViewId="0">
      <selection activeCell="O8" sqref="O8"/>
    </sheetView>
  </sheetViews>
  <sheetFormatPr defaultColWidth="9"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50" customWidth="1"/>
    <col min="13" max="13" width="0" style="50" hidden="1" customWidth="1"/>
    <col min="14" max="16384" width="9" style="50"/>
  </cols>
  <sheetData>
    <row r="1" spans="2:13" ht="17.25" x14ac:dyDescent="0.15">
      <c r="B1" s="364" t="s">
        <v>67</v>
      </c>
      <c r="C1" s="364"/>
      <c r="D1" s="364"/>
      <c r="E1" s="364"/>
      <c r="F1" s="364"/>
      <c r="G1" s="364"/>
      <c r="H1" s="364"/>
      <c r="I1" s="364"/>
      <c r="J1" s="364"/>
      <c r="K1" s="4" t="s">
        <v>22</v>
      </c>
    </row>
    <row r="2" spans="2:13" ht="18.75" x14ac:dyDescent="0.15">
      <c r="B2" s="49"/>
      <c r="C2" s="191" t="s">
        <v>254</v>
      </c>
      <c r="D2" s="365" t="s">
        <v>255</v>
      </c>
      <c r="E2" s="365"/>
      <c r="F2" s="365"/>
      <c r="G2" s="365"/>
      <c r="H2" s="365"/>
      <c r="I2" s="365"/>
      <c r="J2" s="365"/>
      <c r="K2" s="73"/>
    </row>
    <row r="3" spans="2:13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100</v>
      </c>
    </row>
    <row r="4" spans="2:13" ht="14.25" customHeight="1" x14ac:dyDescent="0.15">
      <c r="B4" s="360" t="s">
        <v>80</v>
      </c>
      <c r="C4" s="353" t="s">
        <v>156</v>
      </c>
      <c r="D4" s="363">
        <f>IF(ISBLANK(F4),"",SUM(F4:F5))</f>
        <v>13</v>
      </c>
      <c r="E4" s="366"/>
      <c r="F4" s="188">
        <v>5</v>
      </c>
      <c r="G4" s="188" t="s">
        <v>51</v>
      </c>
      <c r="H4" s="188">
        <v>0</v>
      </c>
      <c r="I4" s="366"/>
      <c r="J4" s="363">
        <f>IF(ISBLANK(H4),"",SUM(H4:H5))</f>
        <v>0</v>
      </c>
      <c r="K4" s="353" t="s">
        <v>164</v>
      </c>
      <c r="M4" s="138" t="s">
        <v>103</v>
      </c>
    </row>
    <row r="5" spans="2:13" ht="14.25" customHeight="1" x14ac:dyDescent="0.15">
      <c r="B5" s="361"/>
      <c r="C5" s="353"/>
      <c r="D5" s="363"/>
      <c r="E5" s="366"/>
      <c r="F5" s="188">
        <v>8</v>
      </c>
      <c r="G5" s="188" t="s">
        <v>51</v>
      </c>
      <c r="H5" s="188">
        <v>0</v>
      </c>
      <c r="I5" s="366"/>
      <c r="J5" s="363"/>
      <c r="K5" s="353"/>
      <c r="M5" s="138" t="s">
        <v>72</v>
      </c>
    </row>
    <row r="6" spans="2:13" ht="18.75" x14ac:dyDescent="0.15">
      <c r="B6" s="361"/>
      <c r="C6" s="54" t="s">
        <v>256</v>
      </c>
      <c r="D6" s="52"/>
      <c r="E6" s="52"/>
      <c r="F6" s="354" t="s">
        <v>29</v>
      </c>
      <c r="G6" s="354"/>
      <c r="H6" s="354"/>
      <c r="I6" s="52"/>
      <c r="J6" s="52"/>
      <c r="K6" s="55"/>
    </row>
    <row r="7" spans="2:13" ht="18.75" x14ac:dyDescent="0.15">
      <c r="B7" s="361"/>
      <c r="C7" s="56"/>
      <c r="D7" s="52"/>
      <c r="E7" s="52"/>
      <c r="F7" s="354" t="s">
        <v>30</v>
      </c>
      <c r="G7" s="354"/>
      <c r="H7" s="354"/>
      <c r="I7" s="52"/>
      <c r="J7" s="52"/>
      <c r="K7" s="57"/>
    </row>
    <row r="8" spans="2:13" ht="18.75" x14ac:dyDescent="0.15">
      <c r="B8" s="362"/>
      <c r="C8" s="56"/>
      <c r="D8" s="189"/>
      <c r="E8" s="189"/>
      <c r="F8" s="354" t="s">
        <v>31</v>
      </c>
      <c r="G8" s="354"/>
      <c r="H8" s="354"/>
      <c r="I8" s="189"/>
      <c r="J8" s="189"/>
      <c r="K8" s="57"/>
    </row>
    <row r="9" spans="2:13" ht="18.75" x14ac:dyDescent="0.15">
      <c r="B9" s="192"/>
      <c r="C9" s="79"/>
      <c r="D9" s="184"/>
      <c r="E9" s="12"/>
      <c r="F9" s="183"/>
      <c r="G9" s="183"/>
      <c r="H9" s="183"/>
      <c r="I9" s="12"/>
      <c r="J9" s="184"/>
      <c r="K9" s="185"/>
    </row>
    <row r="10" spans="2:13" ht="14.25" customHeight="1" x14ac:dyDescent="0.15">
      <c r="B10" s="355" t="s">
        <v>80</v>
      </c>
      <c r="C10" s="358" t="s">
        <v>132</v>
      </c>
      <c r="D10" s="359">
        <f>IF(ISBLANK(F10),"",SUM(F10:F11))</f>
        <v>11</v>
      </c>
      <c r="E10" s="64"/>
      <c r="F10" s="186">
        <v>6</v>
      </c>
      <c r="G10" s="186" t="s">
        <v>51</v>
      </c>
      <c r="H10" s="186">
        <v>0</v>
      </c>
      <c r="I10" s="64"/>
      <c r="J10" s="359">
        <f>IF(ISBLANK(H10),"",SUM(H10:H11))</f>
        <v>0</v>
      </c>
      <c r="K10" s="358" t="s">
        <v>121</v>
      </c>
    </row>
    <row r="11" spans="2:13" ht="14.25" customHeight="1" x14ac:dyDescent="0.15">
      <c r="B11" s="356"/>
      <c r="C11" s="358"/>
      <c r="D11" s="359"/>
      <c r="E11" s="64"/>
      <c r="F11" s="186">
        <v>5</v>
      </c>
      <c r="G11" s="186" t="s">
        <v>51</v>
      </c>
      <c r="H11" s="186">
        <v>0</v>
      </c>
      <c r="I11" s="64"/>
      <c r="J11" s="359"/>
      <c r="K11" s="358"/>
    </row>
    <row r="12" spans="2:13" ht="18.75" x14ac:dyDescent="0.15">
      <c r="B12" s="356"/>
      <c r="C12" s="58" t="s">
        <v>257</v>
      </c>
      <c r="D12" s="187"/>
      <c r="E12" s="64"/>
      <c r="F12" s="351" t="s">
        <v>29</v>
      </c>
      <c r="G12" s="351"/>
      <c r="H12" s="351"/>
      <c r="I12" s="64"/>
      <c r="J12" s="187"/>
      <c r="K12" s="59"/>
    </row>
    <row r="13" spans="2:13" ht="18.75" x14ac:dyDescent="0.15">
      <c r="B13" s="356"/>
      <c r="C13" s="60"/>
      <c r="D13" s="187"/>
      <c r="E13" s="64"/>
      <c r="F13" s="351" t="s">
        <v>30</v>
      </c>
      <c r="G13" s="351"/>
      <c r="H13" s="351"/>
      <c r="I13" s="64"/>
      <c r="J13" s="187"/>
      <c r="K13" s="61"/>
    </row>
    <row r="14" spans="2:13" ht="18.75" x14ac:dyDescent="0.15">
      <c r="B14" s="357"/>
      <c r="C14" s="60"/>
      <c r="D14" s="187"/>
      <c r="E14" s="64"/>
      <c r="F14" s="351" t="s">
        <v>31</v>
      </c>
      <c r="G14" s="351"/>
      <c r="H14" s="351"/>
      <c r="I14" s="64"/>
      <c r="J14" s="187"/>
      <c r="K14" s="61"/>
    </row>
    <row r="15" spans="2:13" ht="18.75" x14ac:dyDescent="0.15">
      <c r="B15" s="192"/>
      <c r="C15" s="79"/>
      <c r="D15" s="184"/>
      <c r="E15" s="12"/>
      <c r="F15" s="183"/>
      <c r="G15" s="183"/>
      <c r="H15" s="183"/>
      <c r="I15" s="12"/>
      <c r="J15" s="184"/>
      <c r="K15" s="185"/>
    </row>
    <row r="16" spans="2:13" ht="14.25" customHeight="1" x14ac:dyDescent="0.15">
      <c r="B16" s="360" t="s">
        <v>80</v>
      </c>
      <c r="C16" s="353" t="s">
        <v>118</v>
      </c>
      <c r="D16" s="363">
        <f>IF(ISBLANK(F16),"",SUM(F16:F17))</f>
        <v>0</v>
      </c>
      <c r="E16" s="190"/>
      <c r="F16" s="188">
        <v>0</v>
      </c>
      <c r="G16" s="188" t="s">
        <v>51</v>
      </c>
      <c r="H16" s="188">
        <v>1</v>
      </c>
      <c r="I16" s="190"/>
      <c r="J16" s="363">
        <f>IF(ISBLANK(H16),"",SUM(H16:H17))</f>
        <v>1</v>
      </c>
      <c r="K16" s="353" t="s">
        <v>165</v>
      </c>
    </row>
    <row r="17" spans="2:11" ht="14.25" customHeight="1" x14ac:dyDescent="0.15">
      <c r="B17" s="361"/>
      <c r="C17" s="353"/>
      <c r="D17" s="363"/>
      <c r="E17" s="190"/>
      <c r="F17" s="188">
        <v>0</v>
      </c>
      <c r="G17" s="188" t="s">
        <v>51</v>
      </c>
      <c r="H17" s="188">
        <v>0</v>
      </c>
      <c r="I17" s="190"/>
      <c r="J17" s="363"/>
      <c r="K17" s="353"/>
    </row>
    <row r="18" spans="2:11" ht="18.75" x14ac:dyDescent="0.15">
      <c r="B18" s="361"/>
      <c r="C18" s="54"/>
      <c r="D18" s="52"/>
      <c r="E18" s="52"/>
      <c r="F18" s="354" t="s">
        <v>29</v>
      </c>
      <c r="G18" s="354"/>
      <c r="H18" s="354"/>
      <c r="I18" s="52"/>
      <c r="J18" s="52"/>
      <c r="K18" s="55" t="s">
        <v>91</v>
      </c>
    </row>
    <row r="19" spans="2:11" ht="18.75" x14ac:dyDescent="0.15">
      <c r="B19" s="361"/>
      <c r="C19" s="56"/>
      <c r="D19" s="52"/>
      <c r="E19" s="52"/>
      <c r="F19" s="354" t="s">
        <v>30</v>
      </c>
      <c r="G19" s="354"/>
      <c r="H19" s="354"/>
      <c r="I19" s="52"/>
      <c r="J19" s="52"/>
      <c r="K19" s="57"/>
    </row>
    <row r="20" spans="2:11" ht="18.75" x14ac:dyDescent="0.15">
      <c r="B20" s="362"/>
      <c r="C20" s="56"/>
      <c r="D20" s="189"/>
      <c r="E20" s="189"/>
      <c r="F20" s="354" t="s">
        <v>31</v>
      </c>
      <c r="G20" s="354"/>
      <c r="H20" s="354"/>
      <c r="I20" s="189"/>
      <c r="J20" s="189"/>
      <c r="K20" s="57"/>
    </row>
    <row r="21" spans="2:11" ht="18.75" x14ac:dyDescent="0.15">
      <c r="B21" s="192"/>
      <c r="C21" s="79"/>
      <c r="D21" s="184"/>
      <c r="E21" s="12"/>
      <c r="F21" s="183"/>
      <c r="G21" s="183"/>
      <c r="H21" s="183"/>
      <c r="I21" s="12"/>
      <c r="J21" s="184"/>
      <c r="K21" s="185"/>
    </row>
    <row r="22" spans="2:11" ht="14.25" customHeight="1" x14ac:dyDescent="0.15">
      <c r="B22" s="355" t="s">
        <v>80</v>
      </c>
      <c r="C22" s="358" t="s">
        <v>258</v>
      </c>
      <c r="D22" s="359">
        <f>IF(ISBLANK(F22),"",SUM(F22:F23))</f>
        <v>10</v>
      </c>
      <c r="E22" s="64"/>
      <c r="F22" s="186">
        <v>3</v>
      </c>
      <c r="G22" s="186" t="s">
        <v>51</v>
      </c>
      <c r="H22" s="186">
        <v>0</v>
      </c>
      <c r="I22" s="64"/>
      <c r="J22" s="359">
        <f>IF(ISBLANK(H22),"",SUM(H22:H23))</f>
        <v>0</v>
      </c>
      <c r="K22" s="358" t="s">
        <v>259</v>
      </c>
    </row>
    <row r="23" spans="2:11" ht="14.25" customHeight="1" x14ac:dyDescent="0.15">
      <c r="B23" s="356"/>
      <c r="C23" s="358"/>
      <c r="D23" s="359"/>
      <c r="E23" s="64"/>
      <c r="F23" s="186">
        <v>7</v>
      </c>
      <c r="G23" s="186" t="s">
        <v>51</v>
      </c>
      <c r="H23" s="186">
        <v>0</v>
      </c>
      <c r="I23" s="64"/>
      <c r="J23" s="359"/>
      <c r="K23" s="358"/>
    </row>
    <row r="24" spans="2:11" ht="18.75" x14ac:dyDescent="0.15">
      <c r="B24" s="356"/>
      <c r="C24" s="58" t="s">
        <v>260</v>
      </c>
      <c r="D24" s="187"/>
      <c r="E24" s="64"/>
      <c r="F24" s="351" t="s">
        <v>29</v>
      </c>
      <c r="G24" s="351"/>
      <c r="H24" s="351"/>
      <c r="I24" s="64"/>
      <c r="J24" s="187"/>
      <c r="K24" s="59"/>
    </row>
    <row r="25" spans="2:11" ht="18.75" x14ac:dyDescent="0.15">
      <c r="B25" s="356"/>
      <c r="C25" s="60"/>
      <c r="D25" s="187"/>
      <c r="E25" s="64"/>
      <c r="F25" s="351" t="s">
        <v>30</v>
      </c>
      <c r="G25" s="351"/>
      <c r="H25" s="351"/>
      <c r="I25" s="64"/>
      <c r="J25" s="187"/>
      <c r="K25" s="61"/>
    </row>
    <row r="26" spans="2:11" ht="18.75" x14ac:dyDescent="0.15">
      <c r="B26" s="357"/>
      <c r="C26" s="60"/>
      <c r="D26" s="187"/>
      <c r="E26" s="64"/>
      <c r="F26" s="351" t="s">
        <v>31</v>
      </c>
      <c r="G26" s="351"/>
      <c r="H26" s="351"/>
      <c r="I26" s="64"/>
      <c r="J26" s="187"/>
      <c r="K26" s="61"/>
    </row>
    <row r="27" spans="2:11" ht="18.75" x14ac:dyDescent="0.15">
      <c r="B27" s="192"/>
      <c r="C27" s="79"/>
      <c r="D27" s="184"/>
      <c r="E27" s="12"/>
      <c r="F27" s="183"/>
      <c r="G27" s="183"/>
      <c r="H27" s="183"/>
      <c r="I27" s="12"/>
      <c r="J27" s="184"/>
      <c r="K27" s="185"/>
    </row>
    <row r="28" spans="2:11" ht="14.25" customHeight="1" x14ac:dyDescent="0.15">
      <c r="B28" s="360"/>
      <c r="C28" s="353"/>
      <c r="D28" s="363" t="str">
        <f>IF(ISBLANK(F28),"",SUM(F28:F29))</f>
        <v/>
      </c>
      <c r="E28" s="190"/>
      <c r="F28" s="188"/>
      <c r="G28" s="188" t="s">
        <v>51</v>
      </c>
      <c r="H28" s="188"/>
      <c r="I28" s="190"/>
      <c r="J28" s="363" t="str">
        <f>IF(ISBLANK(H28),"",SUM(H28:H29))</f>
        <v/>
      </c>
      <c r="K28" s="353"/>
    </row>
    <row r="29" spans="2:11" ht="14.25" customHeight="1" x14ac:dyDescent="0.15">
      <c r="B29" s="361"/>
      <c r="C29" s="353"/>
      <c r="D29" s="363"/>
      <c r="E29" s="190"/>
      <c r="F29" s="188"/>
      <c r="G29" s="188" t="s">
        <v>51</v>
      </c>
      <c r="H29" s="188"/>
      <c r="I29" s="190"/>
      <c r="J29" s="363"/>
      <c r="K29" s="353"/>
    </row>
    <row r="30" spans="2:11" ht="18.75" x14ac:dyDescent="0.15">
      <c r="B30" s="361"/>
      <c r="C30" s="54"/>
      <c r="D30" s="52"/>
      <c r="E30" s="52"/>
      <c r="F30" s="354" t="s">
        <v>29</v>
      </c>
      <c r="G30" s="354"/>
      <c r="H30" s="354"/>
      <c r="I30" s="52"/>
      <c r="J30" s="52"/>
      <c r="K30" s="55"/>
    </row>
    <row r="31" spans="2:11" ht="18.75" x14ac:dyDescent="0.15">
      <c r="B31" s="361"/>
      <c r="C31" s="56"/>
      <c r="D31" s="52"/>
      <c r="E31" s="52"/>
      <c r="F31" s="354" t="s">
        <v>30</v>
      </c>
      <c r="G31" s="354"/>
      <c r="H31" s="354"/>
      <c r="I31" s="52"/>
      <c r="J31" s="52"/>
      <c r="K31" s="57"/>
    </row>
    <row r="32" spans="2:11" ht="18.75" x14ac:dyDescent="0.15">
      <c r="B32" s="362"/>
      <c r="C32" s="56"/>
      <c r="D32" s="189"/>
      <c r="E32" s="189"/>
      <c r="F32" s="354" t="s">
        <v>31</v>
      </c>
      <c r="G32" s="354"/>
      <c r="H32" s="354"/>
      <c r="I32" s="189"/>
      <c r="J32" s="189"/>
      <c r="K32" s="57"/>
    </row>
    <row r="33" spans="2:11" ht="18.75" x14ac:dyDescent="0.15">
      <c r="B33" s="192"/>
      <c r="C33" s="79"/>
      <c r="D33" s="184"/>
      <c r="E33" s="12"/>
      <c r="F33" s="183"/>
      <c r="G33" s="183"/>
      <c r="H33" s="183"/>
      <c r="I33" s="12"/>
      <c r="J33" s="184"/>
      <c r="K33" s="185"/>
    </row>
    <row r="34" spans="2:11" ht="14.25" customHeight="1" x14ac:dyDescent="0.15">
      <c r="B34" s="355"/>
      <c r="C34" s="358"/>
      <c r="D34" s="359" t="str">
        <f>IF(ISBLANK(F34),"",SUM(F34:F35))</f>
        <v/>
      </c>
      <c r="E34" s="64"/>
      <c r="F34" s="186"/>
      <c r="G34" s="186" t="s">
        <v>51</v>
      </c>
      <c r="H34" s="186"/>
      <c r="I34" s="64"/>
      <c r="J34" s="359" t="str">
        <f>IF(ISBLANK(H34),"",SUM(H34:H35))</f>
        <v/>
      </c>
      <c r="K34" s="358"/>
    </row>
    <row r="35" spans="2:11" ht="14.25" customHeight="1" x14ac:dyDescent="0.15">
      <c r="B35" s="356"/>
      <c r="C35" s="358"/>
      <c r="D35" s="359"/>
      <c r="E35" s="64"/>
      <c r="F35" s="186"/>
      <c r="G35" s="186" t="s">
        <v>51</v>
      </c>
      <c r="H35" s="186"/>
      <c r="I35" s="64"/>
      <c r="J35" s="359"/>
      <c r="K35" s="358"/>
    </row>
    <row r="36" spans="2:11" ht="18.75" x14ac:dyDescent="0.15">
      <c r="B36" s="356"/>
      <c r="C36" s="58"/>
      <c r="D36" s="187"/>
      <c r="E36" s="64"/>
      <c r="F36" s="351" t="s">
        <v>29</v>
      </c>
      <c r="G36" s="351"/>
      <c r="H36" s="351"/>
      <c r="I36" s="64"/>
      <c r="J36" s="187"/>
      <c r="K36" s="59"/>
    </row>
    <row r="37" spans="2:11" ht="18.75" x14ac:dyDescent="0.15">
      <c r="B37" s="356"/>
      <c r="C37" s="60"/>
      <c r="D37" s="187"/>
      <c r="E37" s="64"/>
      <c r="F37" s="351" t="s">
        <v>30</v>
      </c>
      <c r="G37" s="351"/>
      <c r="H37" s="351"/>
      <c r="I37" s="64"/>
      <c r="J37" s="187"/>
      <c r="K37" s="61"/>
    </row>
    <row r="38" spans="2:11" ht="18.75" x14ac:dyDescent="0.15">
      <c r="B38" s="357"/>
      <c r="C38" s="60"/>
      <c r="D38" s="187"/>
      <c r="E38" s="64"/>
      <c r="F38" s="351" t="s">
        <v>31</v>
      </c>
      <c r="G38" s="351"/>
      <c r="H38" s="351"/>
      <c r="I38" s="64"/>
      <c r="J38" s="187"/>
      <c r="K38" s="61"/>
    </row>
    <row r="39" spans="2:11" ht="18.75" x14ac:dyDescent="0.15">
      <c r="B39" s="184"/>
      <c r="C39" s="79"/>
      <c r="D39" s="184"/>
      <c r="E39" s="12"/>
      <c r="F39" s="183"/>
      <c r="G39" s="183"/>
      <c r="H39" s="183"/>
      <c r="I39" s="12"/>
      <c r="J39" s="184"/>
      <c r="K39" s="185"/>
    </row>
    <row r="40" spans="2:11" ht="14.25" customHeight="1" x14ac:dyDescent="0.15">
      <c r="B40" s="352"/>
      <c r="C40" s="349"/>
      <c r="D40" s="352"/>
      <c r="E40" s="12"/>
      <c r="F40" s="183"/>
      <c r="G40" s="183"/>
      <c r="H40" s="183"/>
      <c r="I40" s="12"/>
      <c r="J40" s="352"/>
      <c r="K40" s="349"/>
    </row>
    <row r="41" spans="2:11" ht="14.25" customHeight="1" x14ac:dyDescent="0.15">
      <c r="B41" s="352"/>
      <c r="C41" s="349"/>
      <c r="D41" s="352"/>
      <c r="E41" s="12"/>
      <c r="F41" s="183"/>
      <c r="G41" s="183"/>
      <c r="H41" s="183"/>
      <c r="I41" s="12"/>
      <c r="J41" s="352"/>
      <c r="K41" s="349"/>
    </row>
    <row r="42" spans="2:11" ht="18.75" x14ac:dyDescent="0.15">
      <c r="B42" s="184"/>
      <c r="C42" s="74"/>
      <c r="D42" s="139"/>
      <c r="E42" s="139"/>
      <c r="F42" s="348"/>
      <c r="G42" s="348"/>
      <c r="H42" s="348"/>
      <c r="I42" s="139"/>
      <c r="J42" s="139"/>
      <c r="K42" s="75"/>
    </row>
    <row r="43" spans="2:11" ht="18.75" x14ac:dyDescent="0.15">
      <c r="B43" s="184"/>
      <c r="C43" s="74"/>
      <c r="D43" s="139"/>
      <c r="E43" s="139"/>
      <c r="F43" s="348"/>
      <c r="G43" s="348"/>
      <c r="H43" s="348"/>
      <c r="I43" s="139"/>
      <c r="J43" s="139"/>
      <c r="K43" s="75"/>
    </row>
    <row r="44" spans="2:11" ht="18.75" x14ac:dyDescent="0.15">
      <c r="B44" s="184"/>
      <c r="C44" s="74"/>
      <c r="D44" s="184"/>
      <c r="E44" s="184"/>
      <c r="F44" s="348"/>
      <c r="G44" s="348"/>
      <c r="H44" s="348"/>
      <c r="I44" s="184"/>
      <c r="J44" s="184"/>
      <c r="K44" s="75"/>
    </row>
    <row r="45" spans="2:11" ht="18.75" customHeight="1" x14ac:dyDescent="0.15">
      <c r="B45" s="77"/>
      <c r="C45" s="350"/>
      <c r="D45" s="350"/>
      <c r="E45" s="350"/>
      <c r="F45" s="350"/>
      <c r="G45" s="350"/>
      <c r="H45" s="350"/>
      <c r="I45" s="350"/>
      <c r="J45" s="350"/>
      <c r="K45" s="350"/>
    </row>
    <row r="46" spans="2:11" ht="14.25" customHeight="1" x14ac:dyDescent="0.15">
      <c r="C46" s="350"/>
      <c r="D46" s="350"/>
      <c r="E46" s="350"/>
      <c r="F46" s="350"/>
      <c r="G46" s="350"/>
      <c r="H46" s="350"/>
      <c r="I46" s="350"/>
      <c r="J46" s="350"/>
      <c r="K46" s="350"/>
    </row>
    <row r="47" spans="2:11" ht="14.25" customHeight="1" x14ac:dyDescent="0.15">
      <c r="C47" s="140"/>
      <c r="D47" s="139"/>
      <c r="E47" s="12"/>
      <c r="F47" s="183"/>
      <c r="G47" s="183"/>
      <c r="H47" s="183"/>
      <c r="I47" s="12"/>
      <c r="J47" s="139"/>
      <c r="K47" s="140"/>
    </row>
    <row r="48" spans="2:11" ht="18.75" x14ac:dyDescent="0.15">
      <c r="C48" s="74"/>
      <c r="D48" s="184"/>
      <c r="E48" s="12"/>
      <c r="F48" s="348"/>
      <c r="G48" s="348"/>
      <c r="H48" s="348"/>
      <c r="I48" s="12"/>
      <c r="J48" s="184"/>
      <c r="K48" s="75"/>
    </row>
    <row r="49" spans="3:11" ht="18.75" x14ac:dyDescent="0.15">
      <c r="C49" s="74"/>
      <c r="D49" s="184"/>
      <c r="E49" s="12"/>
      <c r="F49" s="348"/>
      <c r="G49" s="348"/>
      <c r="H49" s="348"/>
      <c r="I49" s="12"/>
      <c r="J49" s="184"/>
      <c r="K49" s="75"/>
    </row>
    <row r="50" spans="3:11" ht="18.75" x14ac:dyDescent="0.15">
      <c r="C50" s="74"/>
      <c r="D50" s="184"/>
      <c r="E50" s="12"/>
      <c r="F50" s="348"/>
      <c r="G50" s="348"/>
      <c r="H50" s="348"/>
      <c r="I50" s="12"/>
      <c r="J50" s="184"/>
      <c r="K50" s="75"/>
    </row>
    <row r="51" spans="3:11" x14ac:dyDescent="0.15">
      <c r="C51" s="76"/>
      <c r="D51" s="77"/>
      <c r="E51" s="77"/>
      <c r="F51" s="76"/>
      <c r="G51" s="76"/>
      <c r="H51" s="76"/>
      <c r="I51" s="77"/>
      <c r="J51" s="77"/>
      <c r="K51" s="76"/>
    </row>
    <row r="52" spans="3:11" x14ac:dyDescent="0.15">
      <c r="K52" s="78"/>
    </row>
  </sheetData>
  <mergeCells count="64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J16:J17"/>
    <mergeCell ref="B22:B26"/>
    <mergeCell ref="C22:C23"/>
    <mergeCell ref="D22:D23"/>
    <mergeCell ref="J22:J23"/>
    <mergeCell ref="K22:K23"/>
    <mergeCell ref="F24:H24"/>
    <mergeCell ref="F25:H25"/>
    <mergeCell ref="F26:H26"/>
    <mergeCell ref="B28:B32"/>
    <mergeCell ref="C28:C29"/>
    <mergeCell ref="D28:D29"/>
    <mergeCell ref="K28:K29"/>
    <mergeCell ref="F30:H30"/>
    <mergeCell ref="F31:H31"/>
    <mergeCell ref="F32:H32"/>
    <mergeCell ref="J28:J29"/>
    <mergeCell ref="B34:B38"/>
    <mergeCell ref="C34:C35"/>
    <mergeCell ref="D34:D35"/>
    <mergeCell ref="J34:J35"/>
    <mergeCell ref="K34:K35"/>
    <mergeCell ref="F36:H36"/>
    <mergeCell ref="F37:H37"/>
    <mergeCell ref="F38:H38"/>
    <mergeCell ref="B40:B41"/>
    <mergeCell ref="C40:C41"/>
    <mergeCell ref="D40:D41"/>
    <mergeCell ref="F49:H49"/>
    <mergeCell ref="F50:H50"/>
    <mergeCell ref="F48:H48"/>
    <mergeCell ref="K40:K41"/>
    <mergeCell ref="F42:H42"/>
    <mergeCell ref="F43:H43"/>
    <mergeCell ref="F44:H44"/>
    <mergeCell ref="C45:K46"/>
    <mergeCell ref="J40:J41"/>
  </mergeCells>
  <phoneticPr fontId="27"/>
  <dataValidations count="1">
    <dataValidation type="list" allowBlank="1" showInputMessage="1" showErrorMessage="1" sqref="B4:B8 B10:B14 B16:B20 B22:B26 B28:B32 B34:B38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zoomScale="80" zoomScaleNormal="80" zoomScaleSheetLayoutView="80" workbookViewId="0">
      <selection activeCell="N10" sqref="N10:N11"/>
    </sheetView>
  </sheetViews>
  <sheetFormatPr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style="49" customWidth="1"/>
    <col min="13" max="13" width="4.375" style="1" customWidth="1"/>
    <col min="14" max="14" width="24.875" style="1" customWidth="1"/>
    <col min="15" max="15" width="4.375" style="1" customWidth="1"/>
    <col min="16" max="16" width="2.25" style="1" customWidth="1"/>
    <col min="17" max="19" width="3.5" style="1" customWidth="1"/>
    <col min="20" max="20" width="2.25" style="1" customWidth="1"/>
    <col min="21" max="21" width="4.375" style="1" customWidth="1"/>
    <col min="22" max="22" width="24.875" style="1" customWidth="1"/>
    <col min="23" max="23" width="6.875" style="50" customWidth="1"/>
    <col min="24" max="24" width="0" style="50" hidden="1" customWidth="1"/>
    <col min="25" max="16384" width="9" style="50"/>
  </cols>
  <sheetData>
    <row r="1" spans="2:24" ht="17.25" x14ac:dyDescent="0.15">
      <c r="B1" s="364" t="s">
        <v>67</v>
      </c>
      <c r="C1" s="364"/>
      <c r="D1" s="364"/>
      <c r="E1" s="364"/>
      <c r="F1" s="364"/>
      <c r="G1" s="364"/>
      <c r="H1" s="364"/>
      <c r="I1" s="364"/>
      <c r="J1" s="364"/>
      <c r="K1" s="4" t="s">
        <v>22</v>
      </c>
      <c r="M1" s="364" t="s">
        <v>67</v>
      </c>
      <c r="N1" s="364"/>
      <c r="O1" s="364"/>
      <c r="P1" s="364"/>
      <c r="Q1" s="364"/>
      <c r="R1" s="364"/>
      <c r="S1" s="364"/>
      <c r="T1" s="364"/>
      <c r="U1" s="364"/>
      <c r="V1" s="4" t="s">
        <v>22</v>
      </c>
    </row>
    <row r="2" spans="2:24" ht="18.75" x14ac:dyDescent="0.15">
      <c r="B2" s="49"/>
      <c r="C2" s="181" t="s">
        <v>237</v>
      </c>
      <c r="D2" s="365" t="s">
        <v>238</v>
      </c>
      <c r="E2" s="365"/>
      <c r="F2" s="365"/>
      <c r="G2" s="365"/>
      <c r="H2" s="365"/>
      <c r="I2" s="365"/>
      <c r="J2" s="365"/>
      <c r="K2" s="73"/>
      <c r="M2" s="49"/>
      <c r="N2" s="181" t="s">
        <v>237</v>
      </c>
      <c r="O2" s="365" t="s">
        <v>238</v>
      </c>
      <c r="P2" s="365"/>
      <c r="Q2" s="365"/>
      <c r="R2" s="365"/>
      <c r="S2" s="365"/>
      <c r="T2" s="365"/>
      <c r="U2" s="365"/>
      <c r="V2" s="73"/>
    </row>
    <row r="3" spans="2:24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117</v>
      </c>
      <c r="M3" s="99" t="s">
        <v>66</v>
      </c>
      <c r="N3" s="65"/>
      <c r="O3" s="66"/>
      <c r="P3" s="67"/>
      <c r="Q3" s="68"/>
      <c r="R3" s="69"/>
      <c r="S3" s="70"/>
      <c r="T3" s="70"/>
      <c r="U3" s="71"/>
      <c r="V3" s="72" t="s">
        <v>100</v>
      </c>
    </row>
    <row r="4" spans="2:24" ht="14.25" customHeight="1" x14ac:dyDescent="0.15">
      <c r="B4" s="360"/>
      <c r="C4" s="353"/>
      <c r="D4" s="363" t="str">
        <f>IF(ISBLANK(F4),"",SUM(F4:F5))</f>
        <v/>
      </c>
      <c r="E4" s="366"/>
      <c r="F4" s="176"/>
      <c r="G4" s="176" t="s">
        <v>51</v>
      </c>
      <c r="H4" s="176"/>
      <c r="I4" s="366"/>
      <c r="J4" s="363" t="str">
        <f>IF(ISBLANK(H4),"",SUM(H4:H5))</f>
        <v/>
      </c>
      <c r="K4" s="353"/>
      <c r="M4" s="360" t="s">
        <v>80</v>
      </c>
      <c r="N4" s="353" t="s">
        <v>161</v>
      </c>
      <c r="O4" s="363">
        <f>IF(ISBLANK(Q4),"",SUM(Q4:Q5))</f>
        <v>0</v>
      </c>
      <c r="P4" s="366"/>
      <c r="Q4" s="176">
        <v>0</v>
      </c>
      <c r="R4" s="176" t="s">
        <v>51</v>
      </c>
      <c r="S4" s="176">
        <v>3</v>
      </c>
      <c r="T4" s="366"/>
      <c r="U4" s="363">
        <f>IF(ISBLANK(S4),"",SUM(S4:S5))</f>
        <v>3</v>
      </c>
      <c r="V4" s="353" t="s">
        <v>244</v>
      </c>
      <c r="X4" s="138" t="s">
        <v>103</v>
      </c>
    </row>
    <row r="5" spans="2:24" ht="14.25" customHeight="1" x14ac:dyDescent="0.15">
      <c r="B5" s="361"/>
      <c r="C5" s="353"/>
      <c r="D5" s="363"/>
      <c r="E5" s="366"/>
      <c r="F5" s="176"/>
      <c r="G5" s="176" t="s">
        <v>51</v>
      </c>
      <c r="H5" s="176"/>
      <c r="I5" s="366"/>
      <c r="J5" s="363"/>
      <c r="K5" s="353"/>
      <c r="M5" s="361"/>
      <c r="N5" s="353"/>
      <c r="O5" s="363"/>
      <c r="P5" s="366"/>
      <c r="Q5" s="176">
        <v>0</v>
      </c>
      <c r="R5" s="176" t="s">
        <v>51</v>
      </c>
      <c r="S5" s="176">
        <v>0</v>
      </c>
      <c r="T5" s="366"/>
      <c r="U5" s="363"/>
      <c r="V5" s="353"/>
      <c r="X5" s="138" t="s">
        <v>72</v>
      </c>
    </row>
    <row r="6" spans="2:24" ht="18.75" x14ac:dyDescent="0.15">
      <c r="B6" s="361"/>
      <c r="C6" s="54"/>
      <c r="D6" s="52"/>
      <c r="E6" s="52"/>
      <c r="F6" s="354" t="s">
        <v>29</v>
      </c>
      <c r="G6" s="354"/>
      <c r="H6" s="354"/>
      <c r="I6" s="52"/>
      <c r="J6" s="52"/>
      <c r="K6" s="55"/>
      <c r="M6" s="361"/>
      <c r="N6" s="54"/>
      <c r="O6" s="52"/>
      <c r="P6" s="52"/>
      <c r="Q6" s="354" t="s">
        <v>29</v>
      </c>
      <c r="R6" s="354"/>
      <c r="S6" s="354"/>
      <c r="T6" s="52"/>
      <c r="U6" s="52"/>
      <c r="V6" s="55" t="s">
        <v>245</v>
      </c>
    </row>
    <row r="7" spans="2:24" ht="18.75" x14ac:dyDescent="0.15">
      <c r="B7" s="361"/>
      <c r="C7" s="56"/>
      <c r="D7" s="52"/>
      <c r="E7" s="52"/>
      <c r="F7" s="354" t="s">
        <v>30</v>
      </c>
      <c r="G7" s="354"/>
      <c r="H7" s="354"/>
      <c r="I7" s="52"/>
      <c r="J7" s="52"/>
      <c r="K7" s="57"/>
      <c r="M7" s="361"/>
      <c r="N7" s="56"/>
      <c r="O7" s="52"/>
      <c r="P7" s="52"/>
      <c r="Q7" s="354" t="s">
        <v>30</v>
      </c>
      <c r="R7" s="354"/>
      <c r="S7" s="354"/>
      <c r="T7" s="52"/>
      <c r="U7" s="52"/>
      <c r="V7" s="57"/>
    </row>
    <row r="8" spans="2:24" ht="18.75" x14ac:dyDescent="0.15">
      <c r="B8" s="362"/>
      <c r="C8" s="56"/>
      <c r="D8" s="178"/>
      <c r="E8" s="178"/>
      <c r="F8" s="354" t="s">
        <v>31</v>
      </c>
      <c r="G8" s="354"/>
      <c r="H8" s="354"/>
      <c r="I8" s="178"/>
      <c r="J8" s="178"/>
      <c r="K8" s="57"/>
      <c r="M8" s="362"/>
      <c r="N8" s="56"/>
      <c r="O8" s="178"/>
      <c r="P8" s="178"/>
      <c r="Q8" s="354" t="s">
        <v>31</v>
      </c>
      <c r="R8" s="354"/>
      <c r="S8" s="354"/>
      <c r="T8" s="178"/>
      <c r="U8" s="178"/>
      <c r="V8" s="57"/>
    </row>
    <row r="9" spans="2:24" ht="18.75" x14ac:dyDescent="0.15">
      <c r="B9" s="180"/>
      <c r="C9" s="79"/>
      <c r="D9" s="175"/>
      <c r="E9" s="12"/>
      <c r="F9" s="173"/>
      <c r="G9" s="173"/>
      <c r="H9" s="173"/>
      <c r="I9" s="12"/>
      <c r="J9" s="175"/>
      <c r="K9" s="179"/>
      <c r="M9" s="180"/>
      <c r="N9" s="79"/>
      <c r="O9" s="175"/>
      <c r="P9" s="12"/>
      <c r="Q9" s="173"/>
      <c r="R9" s="173"/>
      <c r="S9" s="173"/>
      <c r="T9" s="12"/>
      <c r="U9" s="175"/>
      <c r="V9" s="179"/>
    </row>
    <row r="10" spans="2:24" ht="14.25" customHeight="1" x14ac:dyDescent="0.15">
      <c r="B10" s="355"/>
      <c r="C10" s="358"/>
      <c r="D10" s="359" t="str">
        <f>IF(ISBLANK(F10),"",SUM(F10:F11))</f>
        <v/>
      </c>
      <c r="E10" s="64"/>
      <c r="F10" s="174"/>
      <c r="G10" s="174" t="s">
        <v>51</v>
      </c>
      <c r="H10" s="174"/>
      <c r="I10" s="64"/>
      <c r="J10" s="359" t="str">
        <f>IF(ISBLANK(H10),"",SUM(H10:H11))</f>
        <v/>
      </c>
      <c r="K10" s="358"/>
      <c r="M10" s="355" t="s">
        <v>80</v>
      </c>
      <c r="N10" s="358" t="s">
        <v>164</v>
      </c>
      <c r="O10" s="359">
        <f>IF(ISBLANK(Q10),"",SUM(Q10:Q11))</f>
        <v>1</v>
      </c>
      <c r="P10" s="64"/>
      <c r="Q10" s="174">
        <v>1</v>
      </c>
      <c r="R10" s="174" t="s">
        <v>51</v>
      </c>
      <c r="S10" s="174">
        <v>1</v>
      </c>
      <c r="T10" s="64"/>
      <c r="U10" s="359">
        <f>IF(ISBLANK(S10),"",SUM(S10:S11))</f>
        <v>3</v>
      </c>
      <c r="V10" s="358" t="s">
        <v>119</v>
      </c>
    </row>
    <row r="11" spans="2:24" ht="14.25" customHeight="1" x14ac:dyDescent="0.15">
      <c r="B11" s="356"/>
      <c r="C11" s="358"/>
      <c r="D11" s="359"/>
      <c r="E11" s="64"/>
      <c r="F11" s="174"/>
      <c r="G11" s="174" t="s">
        <v>51</v>
      </c>
      <c r="H11" s="174"/>
      <c r="I11" s="64"/>
      <c r="J11" s="359"/>
      <c r="K11" s="358"/>
      <c r="M11" s="356"/>
      <c r="N11" s="358"/>
      <c r="O11" s="359"/>
      <c r="P11" s="64"/>
      <c r="Q11" s="174">
        <v>0</v>
      </c>
      <c r="R11" s="174" t="s">
        <v>51</v>
      </c>
      <c r="S11" s="174">
        <v>2</v>
      </c>
      <c r="T11" s="64"/>
      <c r="U11" s="359"/>
      <c r="V11" s="358"/>
    </row>
    <row r="12" spans="2:24" ht="18.75" x14ac:dyDescent="0.15">
      <c r="B12" s="356"/>
      <c r="C12" s="58"/>
      <c r="D12" s="177"/>
      <c r="E12" s="64"/>
      <c r="F12" s="351" t="s">
        <v>29</v>
      </c>
      <c r="G12" s="351"/>
      <c r="H12" s="351"/>
      <c r="I12" s="64"/>
      <c r="J12" s="177"/>
      <c r="K12" s="59"/>
      <c r="M12" s="356"/>
      <c r="N12" s="58" t="s">
        <v>75</v>
      </c>
      <c r="O12" s="177"/>
      <c r="P12" s="64"/>
      <c r="Q12" s="351" t="s">
        <v>29</v>
      </c>
      <c r="R12" s="351"/>
      <c r="S12" s="351"/>
      <c r="T12" s="64"/>
      <c r="U12" s="177"/>
      <c r="V12" s="59" t="s">
        <v>246</v>
      </c>
    </row>
    <row r="13" spans="2:24" ht="18.75" x14ac:dyDescent="0.15">
      <c r="B13" s="356"/>
      <c r="C13" s="60"/>
      <c r="D13" s="177"/>
      <c r="E13" s="64"/>
      <c r="F13" s="351" t="s">
        <v>30</v>
      </c>
      <c r="G13" s="351"/>
      <c r="H13" s="351"/>
      <c r="I13" s="64"/>
      <c r="J13" s="177"/>
      <c r="K13" s="61"/>
      <c r="M13" s="356"/>
      <c r="N13" s="60"/>
      <c r="O13" s="177"/>
      <c r="P13" s="64"/>
      <c r="Q13" s="351" t="s">
        <v>30</v>
      </c>
      <c r="R13" s="351"/>
      <c r="S13" s="351"/>
      <c r="T13" s="64"/>
      <c r="U13" s="177"/>
      <c r="V13" s="61"/>
    </row>
    <row r="14" spans="2:24" ht="18.75" x14ac:dyDescent="0.15">
      <c r="B14" s="357"/>
      <c r="C14" s="60"/>
      <c r="D14" s="177"/>
      <c r="E14" s="64"/>
      <c r="F14" s="351" t="s">
        <v>31</v>
      </c>
      <c r="G14" s="351"/>
      <c r="H14" s="351"/>
      <c r="I14" s="64"/>
      <c r="J14" s="177"/>
      <c r="K14" s="61"/>
      <c r="M14" s="357"/>
      <c r="N14" s="60"/>
      <c r="O14" s="177"/>
      <c r="P14" s="64"/>
      <c r="Q14" s="351" t="s">
        <v>31</v>
      </c>
      <c r="R14" s="351"/>
      <c r="S14" s="351"/>
      <c r="T14" s="64"/>
      <c r="U14" s="177"/>
      <c r="V14" s="61"/>
    </row>
    <row r="15" spans="2:24" ht="18.75" x14ac:dyDescent="0.15">
      <c r="B15" s="180"/>
      <c r="C15" s="79"/>
      <c r="D15" s="175"/>
      <c r="E15" s="12"/>
      <c r="F15" s="173"/>
      <c r="G15" s="173"/>
      <c r="H15" s="173"/>
      <c r="I15" s="12"/>
      <c r="J15" s="175"/>
      <c r="K15" s="179"/>
      <c r="M15" s="180"/>
      <c r="N15" s="79"/>
      <c r="O15" s="175"/>
      <c r="P15" s="12"/>
      <c r="Q15" s="173"/>
      <c r="R15" s="173"/>
      <c r="S15" s="173"/>
      <c r="T15" s="12"/>
      <c r="U15" s="175"/>
      <c r="V15" s="179"/>
    </row>
    <row r="16" spans="2:24" ht="14.25" customHeight="1" x14ac:dyDescent="0.15">
      <c r="B16" s="360" t="s">
        <v>80</v>
      </c>
      <c r="C16" s="353" t="s">
        <v>102</v>
      </c>
      <c r="D16" s="363">
        <f>IF(ISBLANK(F16),"",SUM(F16:F17))</f>
        <v>0</v>
      </c>
      <c r="E16" s="182"/>
      <c r="F16" s="176">
        <v>0</v>
      </c>
      <c r="G16" s="176" t="s">
        <v>51</v>
      </c>
      <c r="H16" s="176">
        <v>0</v>
      </c>
      <c r="I16" s="182"/>
      <c r="J16" s="363">
        <f>IF(ISBLANK(H16),"",SUM(H16:H17))</f>
        <v>1</v>
      </c>
      <c r="K16" s="353" t="s">
        <v>165</v>
      </c>
      <c r="M16" s="360" t="s">
        <v>80</v>
      </c>
      <c r="N16" s="353" t="s">
        <v>92</v>
      </c>
      <c r="O16" s="363">
        <f>IF(ISBLANK(Q16),"",SUM(Q16:Q17))</f>
        <v>0</v>
      </c>
      <c r="P16" s="182"/>
      <c r="Q16" s="176">
        <v>0</v>
      </c>
      <c r="R16" s="176" t="s">
        <v>51</v>
      </c>
      <c r="S16" s="176">
        <v>1</v>
      </c>
      <c r="T16" s="182"/>
      <c r="U16" s="363">
        <f>IF(ISBLANK(S16),"",SUM(S16:S17))</f>
        <v>1</v>
      </c>
      <c r="V16" s="353" t="s">
        <v>87</v>
      </c>
    </row>
    <row r="17" spans="2:22" ht="14.25" customHeight="1" x14ac:dyDescent="0.15">
      <c r="B17" s="361"/>
      <c r="C17" s="353"/>
      <c r="D17" s="363"/>
      <c r="E17" s="182"/>
      <c r="F17" s="176">
        <v>0</v>
      </c>
      <c r="G17" s="176" t="s">
        <v>51</v>
      </c>
      <c r="H17" s="176">
        <v>1</v>
      </c>
      <c r="I17" s="182"/>
      <c r="J17" s="363"/>
      <c r="K17" s="353"/>
      <c r="M17" s="361"/>
      <c r="N17" s="353"/>
      <c r="O17" s="363"/>
      <c r="P17" s="182"/>
      <c r="Q17" s="176">
        <v>0</v>
      </c>
      <c r="R17" s="176" t="s">
        <v>51</v>
      </c>
      <c r="S17" s="176">
        <v>0</v>
      </c>
      <c r="T17" s="182"/>
      <c r="U17" s="363"/>
      <c r="V17" s="353"/>
    </row>
    <row r="18" spans="2:22" ht="18.75" x14ac:dyDescent="0.15">
      <c r="B18" s="361"/>
      <c r="C18" s="54"/>
      <c r="D18" s="52"/>
      <c r="E18" s="52"/>
      <c r="F18" s="354" t="s">
        <v>29</v>
      </c>
      <c r="G18" s="354"/>
      <c r="H18" s="354"/>
      <c r="I18" s="52"/>
      <c r="J18" s="52"/>
      <c r="K18" s="55" t="s">
        <v>120</v>
      </c>
      <c r="M18" s="361"/>
      <c r="N18" s="54"/>
      <c r="O18" s="52"/>
      <c r="P18" s="52"/>
      <c r="Q18" s="354" t="s">
        <v>29</v>
      </c>
      <c r="R18" s="354"/>
      <c r="S18" s="354"/>
      <c r="T18" s="52"/>
      <c r="U18" s="52"/>
      <c r="V18" s="55" t="s">
        <v>91</v>
      </c>
    </row>
    <row r="19" spans="2:22" ht="18.75" x14ac:dyDescent="0.15">
      <c r="B19" s="361"/>
      <c r="C19" s="56"/>
      <c r="D19" s="52"/>
      <c r="E19" s="52"/>
      <c r="F19" s="354" t="s">
        <v>30</v>
      </c>
      <c r="G19" s="354"/>
      <c r="H19" s="354"/>
      <c r="I19" s="52"/>
      <c r="J19" s="52"/>
      <c r="K19" s="57"/>
      <c r="M19" s="361"/>
      <c r="N19" s="56"/>
      <c r="O19" s="52"/>
      <c r="P19" s="52"/>
      <c r="Q19" s="354" t="s">
        <v>30</v>
      </c>
      <c r="R19" s="354"/>
      <c r="S19" s="354"/>
      <c r="T19" s="52"/>
      <c r="U19" s="52"/>
      <c r="V19" s="57"/>
    </row>
    <row r="20" spans="2:22" ht="18.75" x14ac:dyDescent="0.15">
      <c r="B20" s="362"/>
      <c r="C20" s="56"/>
      <c r="D20" s="178"/>
      <c r="E20" s="178"/>
      <c r="F20" s="354" t="s">
        <v>31</v>
      </c>
      <c r="G20" s="354"/>
      <c r="H20" s="354"/>
      <c r="I20" s="178"/>
      <c r="J20" s="178"/>
      <c r="K20" s="57"/>
      <c r="M20" s="362"/>
      <c r="N20" s="56"/>
      <c r="O20" s="178"/>
      <c r="P20" s="178"/>
      <c r="Q20" s="354" t="s">
        <v>31</v>
      </c>
      <c r="R20" s="354"/>
      <c r="S20" s="354"/>
      <c r="T20" s="178"/>
      <c r="U20" s="178"/>
      <c r="V20" s="57"/>
    </row>
    <row r="21" spans="2:22" ht="18.75" x14ac:dyDescent="0.15">
      <c r="B21" s="180"/>
      <c r="C21" s="79"/>
      <c r="D21" s="175"/>
      <c r="E21" s="12"/>
      <c r="F21" s="173"/>
      <c r="G21" s="173"/>
      <c r="H21" s="173"/>
      <c r="I21" s="12"/>
      <c r="J21" s="175"/>
      <c r="K21" s="179"/>
      <c r="M21" s="180"/>
      <c r="N21" s="79"/>
      <c r="O21" s="175"/>
      <c r="P21" s="12"/>
      <c r="Q21" s="173"/>
      <c r="R21" s="173"/>
      <c r="S21" s="173"/>
      <c r="T21" s="12"/>
      <c r="U21" s="175"/>
      <c r="V21" s="179"/>
    </row>
    <row r="22" spans="2:22" ht="14.25" customHeight="1" x14ac:dyDescent="0.15">
      <c r="B22" s="355" t="s">
        <v>80</v>
      </c>
      <c r="C22" s="358" t="s">
        <v>89</v>
      </c>
      <c r="D22" s="359">
        <f>IF(ISBLANK(F22),"",SUM(F22:F23))</f>
        <v>0</v>
      </c>
      <c r="E22" s="64"/>
      <c r="F22" s="174">
        <v>0</v>
      </c>
      <c r="G22" s="174" t="s">
        <v>51</v>
      </c>
      <c r="H22" s="174">
        <v>3</v>
      </c>
      <c r="I22" s="64"/>
      <c r="J22" s="359">
        <f>IF(ISBLANK(H22),"",SUM(H22:H23))</f>
        <v>5</v>
      </c>
      <c r="K22" s="358" t="s">
        <v>170</v>
      </c>
      <c r="M22" s="355" t="s">
        <v>72</v>
      </c>
      <c r="N22" s="358" t="s">
        <v>73</v>
      </c>
      <c r="O22" s="359">
        <f>IF(ISBLANK(Q22),"",SUM(Q22:Q23))</f>
        <v>7</v>
      </c>
      <c r="P22" s="64"/>
      <c r="Q22" s="174">
        <v>2</v>
      </c>
      <c r="R22" s="174" t="s">
        <v>51</v>
      </c>
      <c r="S22" s="174">
        <v>0</v>
      </c>
      <c r="T22" s="64"/>
      <c r="U22" s="359">
        <f>IF(ISBLANK(S22),"",SUM(S22:S23))</f>
        <v>1</v>
      </c>
      <c r="V22" s="358" t="s">
        <v>247</v>
      </c>
    </row>
    <row r="23" spans="2:22" ht="14.25" customHeight="1" x14ac:dyDescent="0.15">
      <c r="B23" s="356"/>
      <c r="C23" s="358"/>
      <c r="D23" s="359"/>
      <c r="E23" s="64"/>
      <c r="F23" s="174">
        <v>0</v>
      </c>
      <c r="G23" s="174" t="s">
        <v>51</v>
      </c>
      <c r="H23" s="174">
        <v>2</v>
      </c>
      <c r="I23" s="64"/>
      <c r="J23" s="359"/>
      <c r="K23" s="358"/>
      <c r="M23" s="356"/>
      <c r="N23" s="358"/>
      <c r="O23" s="359"/>
      <c r="P23" s="64"/>
      <c r="Q23" s="174">
        <v>5</v>
      </c>
      <c r="R23" s="174" t="s">
        <v>51</v>
      </c>
      <c r="S23" s="174">
        <v>1</v>
      </c>
      <c r="T23" s="64"/>
      <c r="U23" s="359"/>
      <c r="V23" s="358"/>
    </row>
    <row r="24" spans="2:22" ht="18.75" x14ac:dyDescent="0.15">
      <c r="B24" s="356"/>
      <c r="C24" s="58"/>
      <c r="D24" s="177"/>
      <c r="E24" s="64"/>
      <c r="F24" s="351" t="s">
        <v>29</v>
      </c>
      <c r="G24" s="351"/>
      <c r="H24" s="351"/>
      <c r="I24" s="64"/>
      <c r="J24" s="177"/>
      <c r="K24" s="59" t="s">
        <v>239</v>
      </c>
      <c r="M24" s="356"/>
      <c r="N24" s="58" t="s">
        <v>248</v>
      </c>
      <c r="O24" s="177"/>
      <c r="P24" s="64"/>
      <c r="Q24" s="351" t="s">
        <v>29</v>
      </c>
      <c r="R24" s="351"/>
      <c r="S24" s="351"/>
      <c r="T24" s="64"/>
      <c r="U24" s="177"/>
      <c r="V24" s="59" t="s">
        <v>114</v>
      </c>
    </row>
    <row r="25" spans="2:22" ht="18.75" x14ac:dyDescent="0.15">
      <c r="B25" s="356"/>
      <c r="C25" s="60"/>
      <c r="D25" s="177"/>
      <c r="E25" s="64"/>
      <c r="F25" s="351" t="s">
        <v>30</v>
      </c>
      <c r="G25" s="351"/>
      <c r="H25" s="351"/>
      <c r="I25" s="64"/>
      <c r="J25" s="177"/>
      <c r="K25" s="61"/>
      <c r="M25" s="356"/>
      <c r="N25" s="60"/>
      <c r="O25" s="177"/>
      <c r="P25" s="64"/>
      <c r="Q25" s="351" t="s">
        <v>30</v>
      </c>
      <c r="R25" s="351"/>
      <c r="S25" s="351"/>
      <c r="T25" s="64"/>
      <c r="U25" s="177"/>
      <c r="V25" s="61"/>
    </row>
    <row r="26" spans="2:22" ht="18.75" x14ac:dyDescent="0.15">
      <c r="B26" s="357"/>
      <c r="C26" s="60"/>
      <c r="D26" s="177"/>
      <c r="E26" s="64"/>
      <c r="F26" s="351" t="s">
        <v>31</v>
      </c>
      <c r="G26" s="351"/>
      <c r="H26" s="351"/>
      <c r="I26" s="64"/>
      <c r="J26" s="177"/>
      <c r="K26" s="61"/>
      <c r="M26" s="357"/>
      <c r="N26" s="60"/>
      <c r="O26" s="177"/>
      <c r="P26" s="64"/>
      <c r="Q26" s="351" t="s">
        <v>31</v>
      </c>
      <c r="R26" s="351"/>
      <c r="S26" s="351"/>
      <c r="T26" s="64"/>
      <c r="U26" s="177"/>
      <c r="V26" s="61"/>
    </row>
    <row r="27" spans="2:22" ht="18.75" x14ac:dyDescent="0.15">
      <c r="B27" s="180"/>
      <c r="C27" s="79"/>
      <c r="D27" s="175"/>
      <c r="E27" s="12"/>
      <c r="F27" s="173"/>
      <c r="G27" s="173"/>
      <c r="H27" s="173"/>
      <c r="I27" s="12"/>
      <c r="J27" s="175"/>
      <c r="K27" s="179"/>
      <c r="M27" s="180"/>
      <c r="N27" s="79"/>
      <c r="O27" s="175"/>
      <c r="P27" s="12"/>
      <c r="Q27" s="173"/>
      <c r="R27" s="173"/>
      <c r="S27" s="173"/>
      <c r="T27" s="12"/>
      <c r="U27" s="175"/>
      <c r="V27" s="179"/>
    </row>
    <row r="28" spans="2:22" ht="14.25" customHeight="1" x14ac:dyDescent="0.15">
      <c r="B28" s="360" t="s">
        <v>80</v>
      </c>
      <c r="C28" s="353" t="s">
        <v>118</v>
      </c>
      <c r="D28" s="363">
        <f>IF(ISBLANK(F28),"",SUM(F28:F29))</f>
        <v>3</v>
      </c>
      <c r="E28" s="182"/>
      <c r="F28" s="176">
        <v>1</v>
      </c>
      <c r="G28" s="176" t="s">
        <v>51</v>
      </c>
      <c r="H28" s="176">
        <v>0</v>
      </c>
      <c r="I28" s="182"/>
      <c r="J28" s="363">
        <f>IF(ISBLANK(H28),"",SUM(H28:H29))</f>
        <v>0</v>
      </c>
      <c r="K28" s="353" t="s">
        <v>175</v>
      </c>
      <c r="M28" s="360" t="s">
        <v>72</v>
      </c>
      <c r="N28" s="353" t="s">
        <v>109</v>
      </c>
      <c r="O28" s="363">
        <f>IF(ISBLANK(Q28),"",SUM(Q28:Q29))</f>
        <v>2</v>
      </c>
      <c r="P28" s="182"/>
      <c r="Q28" s="176">
        <v>2</v>
      </c>
      <c r="R28" s="176" t="s">
        <v>51</v>
      </c>
      <c r="S28" s="176">
        <v>1</v>
      </c>
      <c r="T28" s="182"/>
      <c r="U28" s="363">
        <f>IF(ISBLANK(S28),"",SUM(S28:S29))</f>
        <v>1</v>
      </c>
      <c r="V28" s="353" t="s">
        <v>180</v>
      </c>
    </row>
    <row r="29" spans="2:22" ht="14.25" customHeight="1" x14ac:dyDescent="0.15">
      <c r="B29" s="361"/>
      <c r="C29" s="353"/>
      <c r="D29" s="363"/>
      <c r="E29" s="182"/>
      <c r="F29" s="176">
        <v>2</v>
      </c>
      <c r="G29" s="176" t="s">
        <v>51</v>
      </c>
      <c r="H29" s="176">
        <v>0</v>
      </c>
      <c r="I29" s="182"/>
      <c r="J29" s="363"/>
      <c r="K29" s="353"/>
      <c r="M29" s="361"/>
      <c r="N29" s="353"/>
      <c r="O29" s="363"/>
      <c r="P29" s="182"/>
      <c r="Q29" s="176">
        <v>0</v>
      </c>
      <c r="R29" s="176" t="s">
        <v>51</v>
      </c>
      <c r="S29" s="176">
        <v>0</v>
      </c>
      <c r="T29" s="182"/>
      <c r="U29" s="363"/>
      <c r="V29" s="353"/>
    </row>
    <row r="30" spans="2:22" ht="18.75" x14ac:dyDescent="0.15">
      <c r="B30" s="361"/>
      <c r="C30" s="54" t="s">
        <v>240</v>
      </c>
      <c r="D30" s="52"/>
      <c r="E30" s="52"/>
      <c r="F30" s="354" t="s">
        <v>29</v>
      </c>
      <c r="G30" s="354"/>
      <c r="H30" s="354"/>
      <c r="I30" s="52"/>
      <c r="J30" s="52"/>
      <c r="K30" s="55"/>
      <c r="M30" s="361"/>
      <c r="N30" s="54" t="s">
        <v>249</v>
      </c>
      <c r="O30" s="52"/>
      <c r="P30" s="52"/>
      <c r="Q30" s="354" t="s">
        <v>29</v>
      </c>
      <c r="R30" s="354"/>
      <c r="S30" s="354"/>
      <c r="T30" s="52"/>
      <c r="U30" s="52"/>
      <c r="V30" s="55" t="s">
        <v>114</v>
      </c>
    </row>
    <row r="31" spans="2:22" ht="18.75" x14ac:dyDescent="0.15">
      <c r="B31" s="361"/>
      <c r="C31" s="56"/>
      <c r="D31" s="52"/>
      <c r="E31" s="52"/>
      <c r="F31" s="354" t="s">
        <v>30</v>
      </c>
      <c r="G31" s="354"/>
      <c r="H31" s="354"/>
      <c r="I31" s="52"/>
      <c r="J31" s="52"/>
      <c r="K31" s="57"/>
      <c r="M31" s="361"/>
      <c r="N31" s="56"/>
      <c r="O31" s="52"/>
      <c r="P31" s="52"/>
      <c r="Q31" s="354" t="s">
        <v>30</v>
      </c>
      <c r="R31" s="354"/>
      <c r="S31" s="354"/>
      <c r="T31" s="52"/>
      <c r="U31" s="52"/>
      <c r="V31" s="57"/>
    </row>
    <row r="32" spans="2:22" ht="18.75" x14ac:dyDescent="0.15">
      <c r="B32" s="362"/>
      <c r="C32" s="56"/>
      <c r="D32" s="178"/>
      <c r="E32" s="178"/>
      <c r="F32" s="354" t="s">
        <v>31</v>
      </c>
      <c r="G32" s="354"/>
      <c r="H32" s="354"/>
      <c r="I32" s="178"/>
      <c r="J32" s="178"/>
      <c r="K32" s="57"/>
      <c r="M32" s="362"/>
      <c r="N32" s="56"/>
      <c r="O32" s="178"/>
      <c r="P32" s="178"/>
      <c r="Q32" s="354" t="s">
        <v>31</v>
      </c>
      <c r="R32" s="354"/>
      <c r="S32" s="354"/>
      <c r="T32" s="178"/>
      <c r="U32" s="178"/>
      <c r="V32" s="57"/>
    </row>
    <row r="33" spans="2:22" ht="18.75" x14ac:dyDescent="0.15">
      <c r="B33" s="180"/>
      <c r="C33" s="79"/>
      <c r="D33" s="175"/>
      <c r="E33" s="12"/>
      <c r="F33" s="173"/>
      <c r="G33" s="173"/>
      <c r="H33" s="173"/>
      <c r="I33" s="12"/>
      <c r="J33" s="175"/>
      <c r="K33" s="179"/>
      <c r="M33" s="180"/>
      <c r="N33" s="79"/>
      <c r="O33" s="175"/>
      <c r="P33" s="12"/>
      <c r="Q33" s="173"/>
      <c r="R33" s="173"/>
      <c r="S33" s="173"/>
      <c r="T33" s="12"/>
      <c r="U33" s="175"/>
      <c r="V33" s="179"/>
    </row>
    <row r="34" spans="2:22" ht="14.25" customHeight="1" x14ac:dyDescent="0.15">
      <c r="B34" s="355" t="s">
        <v>80</v>
      </c>
      <c r="C34" s="358" t="s">
        <v>132</v>
      </c>
      <c r="D34" s="359">
        <f>IF(ISBLANK(F34),"",SUM(F34:F35))</f>
        <v>20</v>
      </c>
      <c r="E34" s="64"/>
      <c r="F34" s="174">
        <v>7</v>
      </c>
      <c r="G34" s="174" t="s">
        <v>51</v>
      </c>
      <c r="H34" s="174">
        <v>0</v>
      </c>
      <c r="I34" s="64"/>
      <c r="J34" s="359">
        <f>IF(ISBLANK(H34),"",SUM(H34:H35))</f>
        <v>0</v>
      </c>
      <c r="K34" s="358" t="s">
        <v>122</v>
      </c>
      <c r="M34" s="355"/>
      <c r="N34" s="358"/>
      <c r="O34" s="359" t="str">
        <f>IF(ISBLANK(Q34),"",SUM(Q34:Q35))</f>
        <v/>
      </c>
      <c r="P34" s="64"/>
      <c r="Q34" s="174"/>
      <c r="R34" s="174" t="s">
        <v>51</v>
      </c>
      <c r="S34" s="174"/>
      <c r="T34" s="64"/>
      <c r="U34" s="359" t="str">
        <f>IF(ISBLANK(S34),"",SUM(S34:S35))</f>
        <v/>
      </c>
      <c r="V34" s="358"/>
    </row>
    <row r="35" spans="2:22" ht="14.25" customHeight="1" x14ac:dyDescent="0.15">
      <c r="B35" s="356"/>
      <c r="C35" s="358"/>
      <c r="D35" s="359"/>
      <c r="E35" s="64"/>
      <c r="F35" s="174">
        <v>13</v>
      </c>
      <c r="G35" s="174" t="s">
        <v>51</v>
      </c>
      <c r="H35" s="174">
        <v>0</v>
      </c>
      <c r="I35" s="64"/>
      <c r="J35" s="359"/>
      <c r="K35" s="358"/>
      <c r="M35" s="356"/>
      <c r="N35" s="358"/>
      <c r="O35" s="359"/>
      <c r="P35" s="64"/>
      <c r="Q35" s="174"/>
      <c r="R35" s="174" t="s">
        <v>51</v>
      </c>
      <c r="S35" s="174"/>
      <c r="T35" s="64"/>
      <c r="U35" s="359"/>
      <c r="V35" s="358"/>
    </row>
    <row r="36" spans="2:22" ht="18.75" x14ac:dyDescent="0.15">
      <c r="B36" s="356"/>
      <c r="C36" s="58" t="s">
        <v>241</v>
      </c>
      <c r="D36" s="177"/>
      <c r="E36" s="64"/>
      <c r="F36" s="351" t="s">
        <v>29</v>
      </c>
      <c r="G36" s="351"/>
      <c r="H36" s="351"/>
      <c r="I36" s="64"/>
      <c r="J36" s="177"/>
      <c r="K36" s="59"/>
      <c r="M36" s="356"/>
      <c r="N36" s="58"/>
      <c r="O36" s="177"/>
      <c r="P36" s="64"/>
      <c r="Q36" s="351" t="s">
        <v>29</v>
      </c>
      <c r="R36" s="351"/>
      <c r="S36" s="351"/>
      <c r="T36" s="64"/>
      <c r="U36" s="177"/>
      <c r="V36" s="59"/>
    </row>
    <row r="37" spans="2:22" ht="18.75" x14ac:dyDescent="0.15">
      <c r="B37" s="356"/>
      <c r="C37" s="60"/>
      <c r="D37" s="177"/>
      <c r="E37" s="64"/>
      <c r="F37" s="351" t="s">
        <v>30</v>
      </c>
      <c r="G37" s="351"/>
      <c r="H37" s="351"/>
      <c r="I37" s="64"/>
      <c r="J37" s="177"/>
      <c r="K37" s="61"/>
      <c r="M37" s="356"/>
      <c r="N37" s="60"/>
      <c r="O37" s="177"/>
      <c r="P37" s="64"/>
      <c r="Q37" s="351" t="s">
        <v>30</v>
      </c>
      <c r="R37" s="351"/>
      <c r="S37" s="351"/>
      <c r="T37" s="64"/>
      <c r="U37" s="177"/>
      <c r="V37" s="61"/>
    </row>
    <row r="38" spans="2:22" ht="18.75" x14ac:dyDescent="0.15">
      <c r="B38" s="357"/>
      <c r="C38" s="60"/>
      <c r="D38" s="177"/>
      <c r="E38" s="64"/>
      <c r="F38" s="351" t="s">
        <v>31</v>
      </c>
      <c r="G38" s="351"/>
      <c r="H38" s="351"/>
      <c r="I38" s="64"/>
      <c r="J38" s="177"/>
      <c r="K38" s="61"/>
      <c r="M38" s="357"/>
      <c r="N38" s="60"/>
      <c r="O38" s="177"/>
      <c r="P38" s="64"/>
      <c r="Q38" s="351" t="s">
        <v>31</v>
      </c>
      <c r="R38" s="351"/>
      <c r="S38" s="351"/>
      <c r="T38" s="64"/>
      <c r="U38" s="177"/>
      <c r="V38" s="61"/>
    </row>
    <row r="39" spans="2:22" ht="18.75" x14ac:dyDescent="0.15">
      <c r="B39" s="175"/>
      <c r="C39" s="79"/>
      <c r="D39" s="175"/>
      <c r="E39" s="12"/>
      <c r="F39" s="173"/>
      <c r="G39" s="173"/>
      <c r="H39" s="173"/>
      <c r="I39" s="12"/>
      <c r="J39" s="175"/>
      <c r="K39" s="179"/>
      <c r="M39" s="175"/>
      <c r="N39" s="79"/>
      <c r="O39" s="175"/>
      <c r="P39" s="12"/>
      <c r="Q39" s="173"/>
      <c r="R39" s="173"/>
      <c r="S39" s="173"/>
      <c r="T39" s="12"/>
      <c r="U39" s="175"/>
      <c r="V39" s="179"/>
    </row>
    <row r="40" spans="2:22" ht="14.25" customHeight="1" x14ac:dyDescent="0.15">
      <c r="B40" s="352"/>
      <c r="C40" s="349"/>
      <c r="D40" s="352"/>
      <c r="E40" s="12"/>
      <c r="F40" s="173"/>
      <c r="G40" s="173"/>
      <c r="H40" s="173"/>
      <c r="I40" s="12"/>
      <c r="J40" s="352"/>
      <c r="K40" s="349"/>
      <c r="M40" s="352"/>
      <c r="N40" s="349"/>
      <c r="O40" s="352"/>
      <c r="P40" s="12"/>
      <c r="Q40" s="173"/>
      <c r="R40" s="173"/>
      <c r="S40" s="173"/>
      <c r="T40" s="12"/>
      <c r="U40" s="352"/>
      <c r="V40" s="349"/>
    </row>
    <row r="41" spans="2:22" ht="14.25" customHeight="1" x14ac:dyDescent="0.15">
      <c r="B41" s="352"/>
      <c r="C41" s="349"/>
      <c r="D41" s="352"/>
      <c r="E41" s="12"/>
      <c r="F41" s="173"/>
      <c r="G41" s="173"/>
      <c r="H41" s="173"/>
      <c r="I41" s="12"/>
      <c r="J41" s="352"/>
      <c r="K41" s="349"/>
      <c r="M41" s="352"/>
      <c r="N41" s="349"/>
      <c r="O41" s="352"/>
      <c r="P41" s="12"/>
      <c r="Q41" s="173"/>
      <c r="R41" s="173"/>
      <c r="S41" s="173"/>
      <c r="T41" s="12"/>
      <c r="U41" s="352"/>
      <c r="V41" s="349"/>
    </row>
    <row r="42" spans="2:22" ht="18.75" x14ac:dyDescent="0.15">
      <c r="B42" s="175"/>
      <c r="C42" s="74"/>
      <c r="D42" s="139"/>
      <c r="E42" s="139"/>
      <c r="F42" s="348"/>
      <c r="G42" s="348"/>
      <c r="H42" s="348"/>
      <c r="I42" s="139"/>
      <c r="J42" s="139"/>
      <c r="K42" s="75"/>
      <c r="M42" s="175"/>
      <c r="N42" s="74"/>
      <c r="O42" s="139"/>
      <c r="P42" s="139"/>
      <c r="Q42" s="348"/>
      <c r="R42" s="348"/>
      <c r="S42" s="348"/>
      <c r="T42" s="139"/>
      <c r="U42" s="139"/>
      <c r="V42" s="75"/>
    </row>
    <row r="43" spans="2:22" ht="18.75" x14ac:dyDescent="0.15">
      <c r="B43" s="175"/>
      <c r="C43" s="74"/>
      <c r="D43" s="139"/>
      <c r="E43" s="139"/>
      <c r="F43" s="348"/>
      <c r="G43" s="348"/>
      <c r="H43" s="348"/>
      <c r="I43" s="139"/>
      <c r="J43" s="139"/>
      <c r="K43" s="75"/>
      <c r="M43" s="175"/>
      <c r="N43" s="74"/>
      <c r="O43" s="139"/>
      <c r="P43" s="139"/>
      <c r="Q43" s="348"/>
      <c r="R43" s="348"/>
      <c r="S43" s="348"/>
      <c r="T43" s="139"/>
      <c r="U43" s="139"/>
      <c r="V43" s="75"/>
    </row>
    <row r="44" spans="2:22" ht="18.75" x14ac:dyDescent="0.15">
      <c r="B44" s="175"/>
      <c r="C44" s="74"/>
      <c r="D44" s="175"/>
      <c r="E44" s="175"/>
      <c r="F44" s="348"/>
      <c r="G44" s="348"/>
      <c r="H44" s="348"/>
      <c r="I44" s="175"/>
      <c r="J44" s="175"/>
      <c r="K44" s="75"/>
      <c r="M44" s="175"/>
      <c r="N44" s="74"/>
      <c r="O44" s="175"/>
      <c r="P44" s="175"/>
      <c r="Q44" s="348"/>
      <c r="R44" s="348"/>
      <c r="S44" s="348"/>
      <c r="T44" s="175"/>
      <c r="U44" s="175"/>
      <c r="V44" s="75"/>
    </row>
    <row r="45" spans="2:22" ht="18.75" customHeight="1" x14ac:dyDescent="0.15">
      <c r="B45" s="77"/>
      <c r="C45" s="350"/>
      <c r="D45" s="350"/>
      <c r="E45" s="350"/>
      <c r="F45" s="350"/>
      <c r="G45" s="350"/>
      <c r="H45" s="350"/>
      <c r="I45" s="350"/>
      <c r="J45" s="350"/>
      <c r="K45" s="350"/>
      <c r="M45" s="77"/>
      <c r="N45" s="350"/>
      <c r="O45" s="350"/>
      <c r="P45" s="350"/>
      <c r="Q45" s="350"/>
      <c r="R45" s="350"/>
      <c r="S45" s="350"/>
      <c r="T45" s="350"/>
      <c r="U45" s="350"/>
      <c r="V45" s="350"/>
    </row>
    <row r="46" spans="2:22" ht="14.25" customHeight="1" x14ac:dyDescent="0.15">
      <c r="C46" s="350"/>
      <c r="D46" s="350"/>
      <c r="E46" s="350"/>
      <c r="F46" s="350"/>
      <c r="G46" s="350"/>
      <c r="H46" s="350"/>
      <c r="I46" s="350"/>
      <c r="J46" s="350"/>
      <c r="K46" s="350"/>
      <c r="N46" s="350"/>
      <c r="O46" s="350"/>
      <c r="P46" s="350"/>
      <c r="Q46" s="350"/>
      <c r="R46" s="350"/>
      <c r="S46" s="350"/>
      <c r="T46" s="350"/>
      <c r="U46" s="350"/>
      <c r="V46" s="350"/>
    </row>
    <row r="47" spans="2:22" ht="14.25" customHeight="1" x14ac:dyDescent="0.15">
      <c r="C47" s="140"/>
      <c r="D47" s="139"/>
      <c r="E47" s="12"/>
      <c r="F47" s="173"/>
      <c r="G47" s="173"/>
      <c r="H47" s="173"/>
      <c r="I47" s="12"/>
      <c r="J47" s="139"/>
      <c r="K47" s="140"/>
      <c r="N47" s="140"/>
      <c r="O47" s="139"/>
      <c r="P47" s="12"/>
      <c r="Q47" s="173"/>
      <c r="R47" s="173"/>
      <c r="S47" s="173"/>
      <c r="T47" s="12"/>
      <c r="U47" s="139"/>
      <c r="V47" s="140"/>
    </row>
    <row r="48" spans="2:22" ht="18.75" x14ac:dyDescent="0.15">
      <c r="C48" s="74"/>
      <c r="D48" s="175"/>
      <c r="E48" s="12"/>
      <c r="F48" s="348"/>
      <c r="G48" s="348"/>
      <c r="H48" s="348"/>
      <c r="I48" s="12"/>
      <c r="J48" s="175"/>
      <c r="K48" s="75"/>
      <c r="N48" s="74"/>
      <c r="O48" s="175"/>
      <c r="P48" s="12"/>
      <c r="Q48" s="348"/>
      <c r="R48" s="348"/>
      <c r="S48" s="348"/>
      <c r="T48" s="12"/>
      <c r="U48" s="175"/>
      <c r="V48" s="75"/>
    </row>
    <row r="49" spans="3:22" ht="18.75" x14ac:dyDescent="0.15">
      <c r="C49" s="74"/>
      <c r="D49" s="175"/>
      <c r="E49" s="12"/>
      <c r="F49" s="348"/>
      <c r="G49" s="348"/>
      <c r="H49" s="348"/>
      <c r="I49" s="12"/>
      <c r="J49" s="175"/>
      <c r="K49" s="75"/>
      <c r="N49" s="74"/>
      <c r="O49" s="175"/>
      <c r="P49" s="12"/>
      <c r="Q49" s="348"/>
      <c r="R49" s="348"/>
      <c r="S49" s="348"/>
      <c r="T49" s="12"/>
      <c r="U49" s="175"/>
      <c r="V49" s="75"/>
    </row>
    <row r="50" spans="3:22" ht="18.75" x14ac:dyDescent="0.15">
      <c r="C50" s="74"/>
      <c r="D50" s="175"/>
      <c r="E50" s="12"/>
      <c r="F50" s="348"/>
      <c r="G50" s="348"/>
      <c r="H50" s="348"/>
      <c r="I50" s="12"/>
      <c r="J50" s="175"/>
      <c r="K50" s="75"/>
      <c r="N50" s="74"/>
      <c r="O50" s="175"/>
      <c r="P50" s="12"/>
      <c r="Q50" s="348"/>
      <c r="R50" s="348"/>
      <c r="S50" s="348"/>
      <c r="T50" s="12"/>
      <c r="U50" s="175"/>
      <c r="V50" s="75"/>
    </row>
    <row r="51" spans="3:22" x14ac:dyDescent="0.15">
      <c r="C51" s="76"/>
      <c r="D51" s="77"/>
      <c r="E51" s="77"/>
      <c r="F51" s="76"/>
      <c r="G51" s="76"/>
      <c r="H51" s="76"/>
      <c r="I51" s="77"/>
      <c r="J51" s="77"/>
      <c r="K51" s="76"/>
      <c r="N51" s="76"/>
      <c r="O51" s="77"/>
      <c r="P51" s="77"/>
      <c r="Q51" s="76"/>
      <c r="R51" s="76"/>
      <c r="S51" s="76"/>
      <c r="T51" s="77"/>
      <c r="U51" s="77"/>
      <c r="V51" s="76"/>
    </row>
    <row r="52" spans="3:22" x14ac:dyDescent="0.15">
      <c r="K52" s="78"/>
      <c r="V52" s="78"/>
    </row>
  </sheetData>
  <mergeCells count="128">
    <mergeCell ref="B1:J1"/>
    <mergeCell ref="M1:U1"/>
    <mergeCell ref="D2:J2"/>
    <mergeCell ref="O2:U2"/>
    <mergeCell ref="B4:B8"/>
    <mergeCell ref="C4:C5"/>
    <mergeCell ref="D4:D5"/>
    <mergeCell ref="E4:E5"/>
    <mergeCell ref="I4:I5"/>
    <mergeCell ref="J4:J5"/>
    <mergeCell ref="U4:U5"/>
    <mergeCell ref="V4:V5"/>
    <mergeCell ref="F6:H6"/>
    <mergeCell ref="Q6:S6"/>
    <mergeCell ref="F7:H7"/>
    <mergeCell ref="Q7:S7"/>
    <mergeCell ref="K4:K5"/>
    <mergeCell ref="M4:M8"/>
    <mergeCell ref="N4:N5"/>
    <mergeCell ref="O4:O5"/>
    <mergeCell ref="P4:P5"/>
    <mergeCell ref="T4:T5"/>
    <mergeCell ref="U10:U11"/>
    <mergeCell ref="V10:V11"/>
    <mergeCell ref="F12:H12"/>
    <mergeCell ref="Q12:S12"/>
    <mergeCell ref="F13:H13"/>
    <mergeCell ref="Q13:S13"/>
    <mergeCell ref="F8:H8"/>
    <mergeCell ref="Q8:S8"/>
    <mergeCell ref="B10:B14"/>
    <mergeCell ref="C10:C11"/>
    <mergeCell ref="D10:D11"/>
    <mergeCell ref="J10:J11"/>
    <mergeCell ref="K10:K11"/>
    <mergeCell ref="M10:M14"/>
    <mergeCell ref="N10:N11"/>
    <mergeCell ref="O10:O11"/>
    <mergeCell ref="U16:U17"/>
    <mergeCell ref="V16:V17"/>
    <mergeCell ref="F18:H18"/>
    <mergeCell ref="Q18:S18"/>
    <mergeCell ref="F19:H19"/>
    <mergeCell ref="Q19:S19"/>
    <mergeCell ref="F14:H14"/>
    <mergeCell ref="Q14:S14"/>
    <mergeCell ref="B16:B20"/>
    <mergeCell ref="C16:C17"/>
    <mergeCell ref="D16:D17"/>
    <mergeCell ref="J16:J17"/>
    <mergeCell ref="K16:K17"/>
    <mergeCell ref="M16:M20"/>
    <mergeCell ref="N16:N17"/>
    <mergeCell ref="O16:O17"/>
    <mergeCell ref="U22:U23"/>
    <mergeCell ref="V22:V23"/>
    <mergeCell ref="F24:H24"/>
    <mergeCell ref="Q24:S24"/>
    <mergeCell ref="F25:H25"/>
    <mergeCell ref="Q25:S25"/>
    <mergeCell ref="F20:H20"/>
    <mergeCell ref="Q20:S20"/>
    <mergeCell ref="B22:B26"/>
    <mergeCell ref="C22:C23"/>
    <mergeCell ref="D22:D23"/>
    <mergeCell ref="J22:J23"/>
    <mergeCell ref="K22:K23"/>
    <mergeCell ref="M22:M26"/>
    <mergeCell ref="N22:N23"/>
    <mergeCell ref="O22:O23"/>
    <mergeCell ref="U28:U29"/>
    <mergeCell ref="V28:V29"/>
    <mergeCell ref="F30:H30"/>
    <mergeCell ref="Q30:S30"/>
    <mergeCell ref="F31:H31"/>
    <mergeCell ref="Q31:S31"/>
    <mergeCell ref="F26:H26"/>
    <mergeCell ref="Q26:S26"/>
    <mergeCell ref="B28:B32"/>
    <mergeCell ref="C28:C29"/>
    <mergeCell ref="D28:D29"/>
    <mergeCell ref="J28:J29"/>
    <mergeCell ref="K28:K29"/>
    <mergeCell ref="M28:M32"/>
    <mergeCell ref="N28:N29"/>
    <mergeCell ref="O28:O29"/>
    <mergeCell ref="U34:U35"/>
    <mergeCell ref="V34:V35"/>
    <mergeCell ref="F36:H36"/>
    <mergeCell ref="Q36:S36"/>
    <mergeCell ref="F37:H37"/>
    <mergeCell ref="Q37:S37"/>
    <mergeCell ref="F32:H32"/>
    <mergeCell ref="Q32:S32"/>
    <mergeCell ref="B34:B38"/>
    <mergeCell ref="C34:C35"/>
    <mergeCell ref="D34:D35"/>
    <mergeCell ref="J34:J35"/>
    <mergeCell ref="K34:K35"/>
    <mergeCell ref="M34:M38"/>
    <mergeCell ref="N34:N35"/>
    <mergeCell ref="O34:O35"/>
    <mergeCell ref="U40:U41"/>
    <mergeCell ref="V40:V41"/>
    <mergeCell ref="F42:H42"/>
    <mergeCell ref="Q42:S42"/>
    <mergeCell ref="F43:H43"/>
    <mergeCell ref="Q43:S43"/>
    <mergeCell ref="F38:H38"/>
    <mergeCell ref="Q38:S38"/>
    <mergeCell ref="B40:B41"/>
    <mergeCell ref="C40:C41"/>
    <mergeCell ref="D40:D41"/>
    <mergeCell ref="J40:J41"/>
    <mergeCell ref="K40:K41"/>
    <mergeCell ref="M40:M41"/>
    <mergeCell ref="N40:N41"/>
    <mergeCell ref="O40:O41"/>
    <mergeCell ref="F49:H49"/>
    <mergeCell ref="Q49:S49"/>
    <mergeCell ref="F50:H50"/>
    <mergeCell ref="Q50:S50"/>
    <mergeCell ref="F44:H44"/>
    <mergeCell ref="Q44:S44"/>
    <mergeCell ref="C45:K46"/>
    <mergeCell ref="N45:V46"/>
    <mergeCell ref="F48:H48"/>
    <mergeCell ref="Q48:S48"/>
  </mergeCells>
  <phoneticPr fontId="27"/>
  <dataValidations count="2">
    <dataValidation type="list" allowBlank="1" showInputMessage="1" showErrorMessage="1" sqref="M34:M38">
      <formula1>$X$4:$X$5</formula1>
    </dataValidation>
    <dataValidation type="list" allowBlank="1" showInputMessage="1" showErrorMessage="1" sqref="B4:B8 B10:B14 B16:B20 B22:B26 B28:B32 B34:B38 M4:M8 M10:M14 M16:M20 M22:M26 M28:M32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80" zoomScaleNormal="80" zoomScaleSheetLayoutView="80" workbookViewId="0">
      <selection activeCell="C3" sqref="C3"/>
    </sheetView>
  </sheetViews>
  <sheetFormatPr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50" customWidth="1"/>
    <col min="13" max="13" width="0" style="50" hidden="1" customWidth="1"/>
    <col min="14" max="16384" width="9" style="50"/>
  </cols>
  <sheetData>
    <row r="1" spans="2:13" ht="17.25" x14ac:dyDescent="0.15">
      <c r="B1" s="364" t="s">
        <v>67</v>
      </c>
      <c r="C1" s="364"/>
      <c r="D1" s="364"/>
      <c r="E1" s="364"/>
      <c r="F1" s="364"/>
      <c r="G1" s="364"/>
      <c r="H1" s="364"/>
      <c r="I1" s="364"/>
      <c r="J1" s="364"/>
      <c r="K1" s="4" t="s">
        <v>22</v>
      </c>
    </row>
    <row r="2" spans="2:13" ht="18.75" x14ac:dyDescent="0.15">
      <c r="B2" s="49"/>
      <c r="C2" s="163" t="s">
        <v>225</v>
      </c>
      <c r="D2" s="365" t="s">
        <v>226</v>
      </c>
      <c r="E2" s="365"/>
      <c r="F2" s="365"/>
      <c r="G2" s="365"/>
      <c r="H2" s="365"/>
      <c r="I2" s="365"/>
      <c r="J2" s="365"/>
      <c r="K2" s="73"/>
    </row>
    <row r="3" spans="2:13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100</v>
      </c>
    </row>
    <row r="4" spans="2:13" ht="14.25" customHeight="1" x14ac:dyDescent="0.15">
      <c r="B4" s="360" t="s">
        <v>80</v>
      </c>
      <c r="C4" s="353" t="s">
        <v>118</v>
      </c>
      <c r="D4" s="363">
        <f>IF(ISBLANK(F4),"",SUM(F4:F5))</f>
        <v>0</v>
      </c>
      <c r="E4" s="366"/>
      <c r="F4" s="166">
        <v>0</v>
      </c>
      <c r="G4" s="166" t="s">
        <v>51</v>
      </c>
      <c r="H4" s="166">
        <v>0</v>
      </c>
      <c r="I4" s="366"/>
      <c r="J4" s="363">
        <f>IF(ISBLANK(H4),"",SUM(H4:H5))</f>
        <v>1</v>
      </c>
      <c r="K4" s="353" t="s">
        <v>156</v>
      </c>
      <c r="M4" s="138" t="s">
        <v>103</v>
      </c>
    </row>
    <row r="5" spans="2:13" ht="14.25" customHeight="1" x14ac:dyDescent="0.15">
      <c r="B5" s="361"/>
      <c r="C5" s="353"/>
      <c r="D5" s="363"/>
      <c r="E5" s="366"/>
      <c r="F5" s="166">
        <v>0</v>
      </c>
      <c r="G5" s="166" t="s">
        <v>51</v>
      </c>
      <c r="H5" s="166">
        <v>1</v>
      </c>
      <c r="I5" s="366"/>
      <c r="J5" s="363"/>
      <c r="K5" s="353"/>
      <c r="M5" s="138" t="s">
        <v>72</v>
      </c>
    </row>
    <row r="6" spans="2:13" ht="18.75" x14ac:dyDescent="0.15">
      <c r="B6" s="361"/>
      <c r="C6" s="54"/>
      <c r="D6" s="52"/>
      <c r="E6" s="52"/>
      <c r="F6" s="354" t="s">
        <v>29</v>
      </c>
      <c r="G6" s="354"/>
      <c r="H6" s="354"/>
      <c r="I6" s="52"/>
      <c r="J6" s="52"/>
      <c r="K6" s="55" t="s">
        <v>128</v>
      </c>
    </row>
    <row r="7" spans="2:13" ht="18.75" x14ac:dyDescent="0.15">
      <c r="B7" s="361"/>
      <c r="C7" s="56"/>
      <c r="D7" s="52"/>
      <c r="E7" s="52"/>
      <c r="F7" s="354" t="s">
        <v>30</v>
      </c>
      <c r="G7" s="354"/>
      <c r="H7" s="354"/>
      <c r="I7" s="52"/>
      <c r="J7" s="52"/>
      <c r="K7" s="57" t="s">
        <v>91</v>
      </c>
    </row>
    <row r="8" spans="2:13" ht="18.75" x14ac:dyDescent="0.15">
      <c r="B8" s="362"/>
      <c r="C8" s="56"/>
      <c r="D8" s="164"/>
      <c r="E8" s="164"/>
      <c r="F8" s="354" t="s">
        <v>31</v>
      </c>
      <c r="G8" s="354"/>
      <c r="H8" s="354"/>
      <c r="I8" s="164"/>
      <c r="J8" s="164"/>
      <c r="K8" s="57"/>
    </row>
    <row r="9" spans="2:13" ht="18.75" x14ac:dyDescent="0.15">
      <c r="B9" s="169"/>
      <c r="C9" s="79"/>
      <c r="D9" s="171"/>
      <c r="E9" s="12"/>
      <c r="F9" s="172"/>
      <c r="G9" s="172"/>
      <c r="H9" s="172"/>
      <c r="I9" s="12"/>
      <c r="J9" s="171"/>
      <c r="K9" s="170"/>
    </row>
    <row r="10" spans="2:13" ht="14.25" customHeight="1" x14ac:dyDescent="0.15">
      <c r="B10" s="355" t="s">
        <v>80</v>
      </c>
      <c r="C10" s="358" t="s">
        <v>142</v>
      </c>
      <c r="D10" s="359">
        <f>IF(ISBLANK(F10),"",SUM(F10:F11))</f>
        <v>1</v>
      </c>
      <c r="E10" s="64"/>
      <c r="F10" s="168">
        <v>1</v>
      </c>
      <c r="G10" s="168" t="s">
        <v>51</v>
      </c>
      <c r="H10" s="168">
        <v>0</v>
      </c>
      <c r="I10" s="64"/>
      <c r="J10" s="359">
        <f>IF(ISBLANK(H10),"",SUM(H10:H11))</f>
        <v>0</v>
      </c>
      <c r="K10" s="358" t="s">
        <v>227</v>
      </c>
    </row>
    <row r="11" spans="2:13" ht="14.25" customHeight="1" x14ac:dyDescent="0.15">
      <c r="B11" s="356"/>
      <c r="C11" s="358"/>
      <c r="D11" s="359"/>
      <c r="E11" s="64"/>
      <c r="F11" s="168">
        <v>0</v>
      </c>
      <c r="G11" s="168" t="s">
        <v>51</v>
      </c>
      <c r="H11" s="168">
        <v>0</v>
      </c>
      <c r="I11" s="64"/>
      <c r="J11" s="359"/>
      <c r="K11" s="358"/>
    </row>
    <row r="12" spans="2:13" ht="18.75" x14ac:dyDescent="0.15">
      <c r="B12" s="356"/>
      <c r="C12" s="58" t="s">
        <v>120</v>
      </c>
      <c r="D12" s="167"/>
      <c r="E12" s="64"/>
      <c r="F12" s="351" t="s">
        <v>29</v>
      </c>
      <c r="G12" s="351"/>
      <c r="H12" s="351"/>
      <c r="I12" s="64"/>
      <c r="J12" s="167"/>
      <c r="K12" s="59"/>
    </row>
    <row r="13" spans="2:13" ht="18.75" x14ac:dyDescent="0.15">
      <c r="B13" s="356"/>
      <c r="C13" s="60"/>
      <c r="D13" s="167"/>
      <c r="E13" s="64"/>
      <c r="F13" s="351" t="s">
        <v>30</v>
      </c>
      <c r="G13" s="351"/>
      <c r="H13" s="351"/>
      <c r="I13" s="64"/>
      <c r="J13" s="167"/>
      <c r="K13" s="61" t="s">
        <v>228</v>
      </c>
    </row>
    <row r="14" spans="2:13" ht="18.75" x14ac:dyDescent="0.15">
      <c r="B14" s="357"/>
      <c r="C14" s="60"/>
      <c r="D14" s="167"/>
      <c r="E14" s="64"/>
      <c r="F14" s="351" t="s">
        <v>31</v>
      </c>
      <c r="G14" s="351"/>
      <c r="H14" s="351"/>
      <c r="I14" s="64"/>
      <c r="J14" s="167"/>
      <c r="K14" s="61"/>
    </row>
    <row r="15" spans="2:13" ht="18.75" x14ac:dyDescent="0.15">
      <c r="B15" s="169"/>
      <c r="C15" s="79"/>
      <c r="D15" s="171"/>
      <c r="E15" s="12"/>
      <c r="F15" s="172"/>
      <c r="G15" s="172"/>
      <c r="H15" s="172"/>
      <c r="I15" s="12"/>
      <c r="J15" s="171"/>
      <c r="K15" s="170"/>
    </row>
    <row r="16" spans="2:13" ht="14.25" customHeight="1" x14ac:dyDescent="0.15">
      <c r="B16" s="360" t="s">
        <v>72</v>
      </c>
      <c r="C16" s="353" t="s">
        <v>109</v>
      </c>
      <c r="D16" s="363">
        <f>IF(ISBLANK(F16),"",SUM(F16:F17))</f>
        <v>1</v>
      </c>
      <c r="E16" s="165"/>
      <c r="F16" s="166">
        <v>1</v>
      </c>
      <c r="G16" s="166" t="s">
        <v>51</v>
      </c>
      <c r="H16" s="166">
        <v>2</v>
      </c>
      <c r="I16" s="165"/>
      <c r="J16" s="363">
        <f>IF(ISBLANK(H16),"",SUM(H16:H17))</f>
        <v>5</v>
      </c>
      <c r="K16" s="353" t="s">
        <v>112</v>
      </c>
    </row>
    <row r="17" spans="2:11" ht="14.25" customHeight="1" x14ac:dyDescent="0.15">
      <c r="B17" s="361"/>
      <c r="C17" s="353"/>
      <c r="D17" s="363"/>
      <c r="E17" s="165"/>
      <c r="F17" s="166">
        <v>0</v>
      </c>
      <c r="G17" s="166" t="s">
        <v>51</v>
      </c>
      <c r="H17" s="166">
        <v>3</v>
      </c>
      <c r="I17" s="165"/>
      <c r="J17" s="363"/>
      <c r="K17" s="353"/>
    </row>
    <row r="18" spans="2:11" ht="18.75" x14ac:dyDescent="0.15">
      <c r="B18" s="361"/>
      <c r="C18" s="54" t="s">
        <v>131</v>
      </c>
      <c r="D18" s="52"/>
      <c r="E18" s="52"/>
      <c r="F18" s="354" t="s">
        <v>29</v>
      </c>
      <c r="G18" s="354"/>
      <c r="H18" s="354"/>
      <c r="I18" s="52"/>
      <c r="J18" s="52"/>
      <c r="K18" s="55" t="s">
        <v>229</v>
      </c>
    </row>
    <row r="19" spans="2:11" ht="18.75" x14ac:dyDescent="0.15">
      <c r="B19" s="361"/>
      <c r="C19" s="56"/>
      <c r="D19" s="52"/>
      <c r="E19" s="52"/>
      <c r="F19" s="354" t="s">
        <v>30</v>
      </c>
      <c r="G19" s="354"/>
      <c r="H19" s="354"/>
      <c r="I19" s="52"/>
      <c r="J19" s="52"/>
      <c r="K19" s="57"/>
    </row>
    <row r="20" spans="2:11" ht="18.75" x14ac:dyDescent="0.15">
      <c r="B20" s="362"/>
      <c r="C20" s="56"/>
      <c r="D20" s="164"/>
      <c r="E20" s="164"/>
      <c r="F20" s="354" t="s">
        <v>31</v>
      </c>
      <c r="G20" s="354"/>
      <c r="H20" s="354"/>
      <c r="I20" s="164"/>
      <c r="J20" s="164"/>
      <c r="K20" s="57"/>
    </row>
    <row r="21" spans="2:11" ht="18.75" x14ac:dyDescent="0.15">
      <c r="B21" s="169"/>
      <c r="C21" s="79"/>
      <c r="D21" s="171"/>
      <c r="E21" s="12"/>
      <c r="F21" s="172"/>
      <c r="G21" s="172"/>
      <c r="H21" s="172"/>
      <c r="I21" s="12"/>
      <c r="J21" s="171"/>
      <c r="K21" s="170"/>
    </row>
    <row r="22" spans="2:11" ht="14.25" customHeight="1" x14ac:dyDescent="0.15">
      <c r="B22" s="355" t="s">
        <v>80</v>
      </c>
      <c r="C22" s="358" t="s">
        <v>86</v>
      </c>
      <c r="D22" s="359">
        <f>IF(ISBLANK(F22),"",SUM(F22:F23))</f>
        <v>1</v>
      </c>
      <c r="E22" s="64"/>
      <c r="F22" s="168">
        <v>0</v>
      </c>
      <c r="G22" s="168" t="s">
        <v>51</v>
      </c>
      <c r="H22" s="168">
        <v>2</v>
      </c>
      <c r="I22" s="64"/>
      <c r="J22" s="359">
        <f>IF(ISBLANK(H22),"",SUM(H22:H23))</f>
        <v>4</v>
      </c>
      <c r="K22" s="358" t="s">
        <v>105</v>
      </c>
    </row>
    <row r="23" spans="2:11" ht="14.25" customHeight="1" x14ac:dyDescent="0.15">
      <c r="B23" s="356"/>
      <c r="C23" s="358"/>
      <c r="D23" s="359"/>
      <c r="E23" s="64"/>
      <c r="F23" s="168">
        <v>1</v>
      </c>
      <c r="G23" s="168" t="s">
        <v>51</v>
      </c>
      <c r="H23" s="168">
        <v>2</v>
      </c>
      <c r="I23" s="64"/>
      <c r="J23" s="359"/>
      <c r="K23" s="358"/>
    </row>
    <row r="24" spans="2:11" ht="18.75" x14ac:dyDescent="0.15">
      <c r="B24" s="356"/>
      <c r="C24" s="58" t="s">
        <v>91</v>
      </c>
      <c r="D24" s="167"/>
      <c r="E24" s="64"/>
      <c r="F24" s="351" t="s">
        <v>29</v>
      </c>
      <c r="G24" s="351"/>
      <c r="H24" s="351"/>
      <c r="I24" s="64"/>
      <c r="J24" s="167"/>
      <c r="K24" s="59" t="s">
        <v>230</v>
      </c>
    </row>
    <row r="25" spans="2:11" ht="18.75" x14ac:dyDescent="0.15">
      <c r="B25" s="356"/>
      <c r="C25" s="60"/>
      <c r="D25" s="167"/>
      <c r="E25" s="64"/>
      <c r="F25" s="351" t="s">
        <v>30</v>
      </c>
      <c r="G25" s="351"/>
      <c r="H25" s="351"/>
      <c r="I25" s="64"/>
      <c r="J25" s="167"/>
      <c r="K25" s="61"/>
    </row>
    <row r="26" spans="2:11" ht="18.75" x14ac:dyDescent="0.15">
      <c r="B26" s="357"/>
      <c r="C26" s="60"/>
      <c r="D26" s="167"/>
      <c r="E26" s="64"/>
      <c r="F26" s="351" t="s">
        <v>31</v>
      </c>
      <c r="G26" s="351"/>
      <c r="H26" s="351"/>
      <c r="I26" s="64"/>
      <c r="J26" s="167"/>
      <c r="K26" s="61"/>
    </row>
    <row r="27" spans="2:11" ht="18.75" x14ac:dyDescent="0.15">
      <c r="B27" s="169"/>
      <c r="C27" s="79"/>
      <c r="D27" s="171"/>
      <c r="E27" s="12"/>
      <c r="F27" s="172"/>
      <c r="G27" s="172"/>
      <c r="H27" s="172"/>
      <c r="I27" s="12"/>
      <c r="J27" s="171"/>
      <c r="K27" s="170"/>
    </row>
    <row r="28" spans="2:11" ht="14.25" customHeight="1" x14ac:dyDescent="0.15">
      <c r="B28" s="360" t="s">
        <v>80</v>
      </c>
      <c r="C28" s="353" t="s">
        <v>231</v>
      </c>
      <c r="D28" s="363">
        <f>IF(ISBLANK(F28),"",SUM(F28:F29))</f>
        <v>1</v>
      </c>
      <c r="E28" s="165"/>
      <c r="F28" s="166">
        <v>0</v>
      </c>
      <c r="G28" s="166" t="s">
        <v>51</v>
      </c>
      <c r="H28" s="166">
        <v>0</v>
      </c>
      <c r="I28" s="165"/>
      <c r="J28" s="363">
        <f>IF(ISBLANK(H28),"",SUM(H28:H29))</f>
        <v>0</v>
      </c>
      <c r="K28" s="353" t="s">
        <v>133</v>
      </c>
    </row>
    <row r="29" spans="2:11" ht="14.25" customHeight="1" x14ac:dyDescent="0.15">
      <c r="B29" s="361"/>
      <c r="C29" s="353"/>
      <c r="D29" s="363"/>
      <c r="E29" s="165"/>
      <c r="F29" s="166">
        <v>1</v>
      </c>
      <c r="G29" s="166" t="s">
        <v>51</v>
      </c>
      <c r="H29" s="166">
        <v>0</v>
      </c>
      <c r="I29" s="165"/>
      <c r="J29" s="363"/>
      <c r="K29" s="353"/>
    </row>
    <row r="30" spans="2:11" ht="18.75" x14ac:dyDescent="0.15">
      <c r="B30" s="361"/>
      <c r="C30" s="54" t="s">
        <v>120</v>
      </c>
      <c r="D30" s="52"/>
      <c r="E30" s="52"/>
      <c r="F30" s="354" t="s">
        <v>29</v>
      </c>
      <c r="G30" s="354"/>
      <c r="H30" s="354"/>
      <c r="I30" s="52"/>
      <c r="J30" s="52"/>
      <c r="K30" s="55"/>
    </row>
    <row r="31" spans="2:11" ht="18.75" x14ac:dyDescent="0.15">
      <c r="B31" s="361"/>
      <c r="C31" s="56"/>
      <c r="D31" s="52"/>
      <c r="E31" s="52"/>
      <c r="F31" s="354" t="s">
        <v>30</v>
      </c>
      <c r="G31" s="354"/>
      <c r="H31" s="354"/>
      <c r="I31" s="52"/>
      <c r="J31" s="52"/>
      <c r="K31" s="57"/>
    </row>
    <row r="32" spans="2:11" ht="18.75" x14ac:dyDescent="0.15">
      <c r="B32" s="362"/>
      <c r="C32" s="56"/>
      <c r="D32" s="164"/>
      <c r="E32" s="164"/>
      <c r="F32" s="354" t="s">
        <v>31</v>
      </c>
      <c r="G32" s="354"/>
      <c r="H32" s="354"/>
      <c r="I32" s="164"/>
      <c r="J32" s="164"/>
      <c r="K32" s="57"/>
    </row>
    <row r="33" spans="2:11" ht="18.75" x14ac:dyDescent="0.15">
      <c r="B33" s="169"/>
      <c r="C33" s="79"/>
      <c r="D33" s="171"/>
      <c r="E33" s="12"/>
      <c r="F33" s="172"/>
      <c r="G33" s="172"/>
      <c r="H33" s="172"/>
      <c r="I33" s="12"/>
      <c r="J33" s="171"/>
      <c r="K33" s="170"/>
    </row>
    <row r="34" spans="2:11" ht="14.25" customHeight="1" x14ac:dyDescent="0.15">
      <c r="B34" s="355" t="s">
        <v>80</v>
      </c>
      <c r="C34" s="358" t="s">
        <v>132</v>
      </c>
      <c r="D34" s="359">
        <f>IF(ISBLANK(F34),"",SUM(F34:F35))</f>
        <v>1</v>
      </c>
      <c r="E34" s="64"/>
      <c r="F34" s="168">
        <v>1</v>
      </c>
      <c r="G34" s="168" t="s">
        <v>51</v>
      </c>
      <c r="H34" s="168">
        <v>0</v>
      </c>
      <c r="I34" s="64"/>
      <c r="J34" s="359">
        <f>IF(ISBLANK(H34),"",SUM(H34:H35))</f>
        <v>1</v>
      </c>
      <c r="K34" s="358" t="s">
        <v>232</v>
      </c>
    </row>
    <row r="35" spans="2:11" ht="14.25" customHeight="1" x14ac:dyDescent="0.15">
      <c r="B35" s="356"/>
      <c r="C35" s="358"/>
      <c r="D35" s="359"/>
      <c r="E35" s="64"/>
      <c r="F35" s="168">
        <v>0</v>
      </c>
      <c r="G35" s="168" t="s">
        <v>51</v>
      </c>
      <c r="H35" s="168">
        <v>1</v>
      </c>
      <c r="I35" s="64"/>
      <c r="J35" s="359"/>
      <c r="K35" s="358"/>
    </row>
    <row r="36" spans="2:11" ht="18.75" x14ac:dyDescent="0.15">
      <c r="B36" s="356"/>
      <c r="C36" s="58" t="s">
        <v>107</v>
      </c>
      <c r="D36" s="167"/>
      <c r="E36" s="64"/>
      <c r="F36" s="351" t="s">
        <v>29</v>
      </c>
      <c r="G36" s="351"/>
      <c r="H36" s="351"/>
      <c r="I36" s="64"/>
      <c r="J36" s="167"/>
      <c r="K36" s="59" t="s">
        <v>233</v>
      </c>
    </row>
    <row r="37" spans="2:11" ht="18.75" x14ac:dyDescent="0.15">
      <c r="B37" s="356"/>
      <c r="C37" s="60"/>
      <c r="D37" s="167"/>
      <c r="E37" s="64"/>
      <c r="F37" s="351" t="s">
        <v>30</v>
      </c>
      <c r="G37" s="351"/>
      <c r="H37" s="351"/>
      <c r="I37" s="64"/>
      <c r="J37" s="167"/>
      <c r="K37" s="61"/>
    </row>
    <row r="38" spans="2:11" ht="18.75" x14ac:dyDescent="0.15">
      <c r="B38" s="357"/>
      <c r="C38" s="60"/>
      <c r="D38" s="167"/>
      <c r="E38" s="64"/>
      <c r="F38" s="351" t="s">
        <v>31</v>
      </c>
      <c r="G38" s="351"/>
      <c r="H38" s="351"/>
      <c r="I38" s="64"/>
      <c r="J38" s="167"/>
      <c r="K38" s="61"/>
    </row>
    <row r="39" spans="2:11" ht="18.75" x14ac:dyDescent="0.15">
      <c r="B39" s="171"/>
      <c r="C39" s="79"/>
      <c r="D39" s="171"/>
      <c r="E39" s="12"/>
      <c r="F39" s="172"/>
      <c r="G39" s="172"/>
      <c r="H39" s="172"/>
      <c r="I39" s="12"/>
      <c r="J39" s="171"/>
      <c r="K39" s="170"/>
    </row>
    <row r="40" spans="2:11" ht="14.25" customHeight="1" x14ac:dyDescent="0.15">
      <c r="B40" s="352"/>
      <c r="C40" s="349"/>
      <c r="D40" s="352"/>
      <c r="E40" s="12"/>
      <c r="F40" s="172"/>
      <c r="G40" s="172"/>
      <c r="H40" s="172"/>
      <c r="I40" s="12"/>
      <c r="J40" s="352"/>
      <c r="K40" s="349"/>
    </row>
    <row r="41" spans="2:11" ht="14.25" customHeight="1" x14ac:dyDescent="0.15">
      <c r="B41" s="352"/>
      <c r="C41" s="349"/>
      <c r="D41" s="352"/>
      <c r="E41" s="12"/>
      <c r="F41" s="172"/>
      <c r="G41" s="172"/>
      <c r="H41" s="172"/>
      <c r="I41" s="12"/>
      <c r="J41" s="352"/>
      <c r="K41" s="349"/>
    </row>
    <row r="42" spans="2:11" ht="18.75" x14ac:dyDescent="0.15">
      <c r="B42" s="171"/>
      <c r="C42" s="74"/>
      <c r="D42" s="139"/>
      <c r="E42" s="139"/>
      <c r="F42" s="348"/>
      <c r="G42" s="348"/>
      <c r="H42" s="348"/>
      <c r="I42" s="139"/>
      <c r="J42" s="139"/>
      <c r="K42" s="75"/>
    </row>
    <row r="43" spans="2:11" ht="18.75" x14ac:dyDescent="0.15">
      <c r="B43" s="171"/>
      <c r="C43" s="74"/>
      <c r="D43" s="139"/>
      <c r="E43" s="139"/>
      <c r="F43" s="348"/>
      <c r="G43" s="348"/>
      <c r="H43" s="348"/>
      <c r="I43" s="139"/>
      <c r="J43" s="139"/>
      <c r="K43" s="75"/>
    </row>
    <row r="44" spans="2:11" ht="18.75" x14ac:dyDescent="0.15">
      <c r="B44" s="171"/>
      <c r="C44" s="74"/>
      <c r="D44" s="171"/>
      <c r="E44" s="171"/>
      <c r="F44" s="348"/>
      <c r="G44" s="348"/>
      <c r="H44" s="348"/>
      <c r="I44" s="171"/>
      <c r="J44" s="171"/>
      <c r="K44" s="75"/>
    </row>
    <row r="45" spans="2:11" ht="18.75" customHeight="1" x14ac:dyDescent="0.15">
      <c r="B45" s="77"/>
      <c r="C45" s="350"/>
      <c r="D45" s="350"/>
      <c r="E45" s="350"/>
      <c r="F45" s="350"/>
      <c r="G45" s="350"/>
      <c r="H45" s="350"/>
      <c r="I45" s="350"/>
      <c r="J45" s="350"/>
      <c r="K45" s="350"/>
    </row>
    <row r="46" spans="2:11" ht="14.25" customHeight="1" x14ac:dyDescent="0.15">
      <c r="C46" s="350"/>
      <c r="D46" s="350"/>
      <c r="E46" s="350"/>
      <c r="F46" s="350"/>
      <c r="G46" s="350"/>
      <c r="H46" s="350"/>
      <c r="I46" s="350"/>
      <c r="J46" s="350"/>
      <c r="K46" s="350"/>
    </row>
    <row r="47" spans="2:11" ht="14.25" customHeight="1" x14ac:dyDescent="0.15">
      <c r="C47" s="140"/>
      <c r="D47" s="139"/>
      <c r="E47" s="12"/>
      <c r="F47" s="172"/>
      <c r="G47" s="172"/>
      <c r="H47" s="172"/>
      <c r="I47" s="12"/>
      <c r="J47" s="139"/>
      <c r="K47" s="140"/>
    </row>
    <row r="48" spans="2:11" ht="18.75" x14ac:dyDescent="0.15">
      <c r="C48" s="74"/>
      <c r="D48" s="171"/>
      <c r="E48" s="12"/>
      <c r="F48" s="348"/>
      <c r="G48" s="348"/>
      <c r="H48" s="348"/>
      <c r="I48" s="12"/>
      <c r="J48" s="171"/>
      <c r="K48" s="75"/>
    </row>
    <row r="49" spans="3:11" ht="18.75" x14ac:dyDescent="0.15">
      <c r="C49" s="74"/>
      <c r="D49" s="171"/>
      <c r="E49" s="12"/>
      <c r="F49" s="348"/>
      <c r="G49" s="348"/>
      <c r="H49" s="348"/>
      <c r="I49" s="12"/>
      <c r="J49" s="171"/>
      <c r="K49" s="75"/>
    </row>
    <row r="50" spans="3:11" ht="18.75" x14ac:dyDescent="0.15">
      <c r="C50" s="74"/>
      <c r="D50" s="171"/>
      <c r="E50" s="12"/>
      <c r="F50" s="348"/>
      <c r="G50" s="348"/>
      <c r="H50" s="348"/>
      <c r="I50" s="12"/>
      <c r="J50" s="171"/>
      <c r="K50" s="75"/>
    </row>
    <row r="51" spans="3:11" x14ac:dyDescent="0.15">
      <c r="C51" s="76"/>
      <c r="D51" s="77"/>
      <c r="E51" s="77"/>
      <c r="F51" s="76"/>
      <c r="G51" s="76"/>
      <c r="H51" s="76"/>
      <c r="I51" s="77"/>
      <c r="J51" s="77"/>
      <c r="K51" s="76"/>
    </row>
    <row r="52" spans="3:11" x14ac:dyDescent="0.15">
      <c r="K52" s="78"/>
    </row>
  </sheetData>
  <mergeCells count="64">
    <mergeCell ref="K40:K41"/>
    <mergeCell ref="F42:H42"/>
    <mergeCell ref="F43:H43"/>
    <mergeCell ref="F44:H44"/>
    <mergeCell ref="C45:K46"/>
    <mergeCell ref="J40:J41"/>
    <mergeCell ref="B40:B41"/>
    <mergeCell ref="C40:C41"/>
    <mergeCell ref="D40:D41"/>
    <mergeCell ref="F49:H49"/>
    <mergeCell ref="F50:H50"/>
    <mergeCell ref="F48:H48"/>
    <mergeCell ref="B34:B38"/>
    <mergeCell ref="C34:C35"/>
    <mergeCell ref="D34:D35"/>
    <mergeCell ref="J34:J35"/>
    <mergeCell ref="K34:K35"/>
    <mergeCell ref="F36:H36"/>
    <mergeCell ref="F37:H37"/>
    <mergeCell ref="F38:H38"/>
    <mergeCell ref="B28:B32"/>
    <mergeCell ref="C28:C29"/>
    <mergeCell ref="D28:D29"/>
    <mergeCell ref="K28:K29"/>
    <mergeCell ref="F30:H30"/>
    <mergeCell ref="F31:H31"/>
    <mergeCell ref="F32:H32"/>
    <mergeCell ref="J28:J29"/>
    <mergeCell ref="B22:B26"/>
    <mergeCell ref="C22:C23"/>
    <mergeCell ref="D22:D23"/>
    <mergeCell ref="J22:J23"/>
    <mergeCell ref="K22:K23"/>
    <mergeCell ref="F24:H24"/>
    <mergeCell ref="F25:H25"/>
    <mergeCell ref="F26:H26"/>
    <mergeCell ref="B16:B20"/>
    <mergeCell ref="C16:C17"/>
    <mergeCell ref="D16:D17"/>
    <mergeCell ref="K16:K17"/>
    <mergeCell ref="F18:H18"/>
    <mergeCell ref="F19:H19"/>
    <mergeCell ref="F20:H20"/>
    <mergeCell ref="J16:J17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10:B14 B16:B20 B22:B26 B28:B32 B34:B38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0" zoomScaleNormal="80" zoomScaleSheetLayoutView="80" workbookViewId="0">
      <selection activeCell="B10" sqref="B10:B14"/>
    </sheetView>
  </sheetViews>
  <sheetFormatPr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style="49" customWidth="1"/>
    <col min="13" max="13" width="6.875" style="50" customWidth="1"/>
    <col min="14" max="16384" width="9" style="50"/>
  </cols>
  <sheetData>
    <row r="1" spans="2:11" ht="17.25" x14ac:dyDescent="0.15">
      <c r="B1" s="364" t="s">
        <v>67</v>
      </c>
      <c r="C1" s="364"/>
      <c r="D1" s="364"/>
      <c r="E1" s="364"/>
      <c r="F1" s="364"/>
      <c r="G1" s="364"/>
      <c r="H1" s="364"/>
      <c r="I1" s="364"/>
      <c r="J1" s="364"/>
      <c r="K1" s="4" t="s">
        <v>22</v>
      </c>
    </row>
    <row r="2" spans="2:11" ht="18.75" x14ac:dyDescent="0.15">
      <c r="B2" s="49"/>
      <c r="C2" s="163" t="s">
        <v>215</v>
      </c>
      <c r="D2" s="365" t="s">
        <v>216</v>
      </c>
      <c r="E2" s="365"/>
      <c r="F2" s="365"/>
      <c r="G2" s="365"/>
      <c r="H2" s="365"/>
      <c r="I2" s="365"/>
      <c r="J2" s="365"/>
      <c r="K2" s="73"/>
    </row>
    <row r="3" spans="2:11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217</v>
      </c>
    </row>
    <row r="4" spans="2:11" ht="14.25" customHeight="1" x14ac:dyDescent="0.15">
      <c r="B4" s="360" t="s">
        <v>72</v>
      </c>
      <c r="C4" s="353" t="s">
        <v>73</v>
      </c>
      <c r="D4" s="363">
        <f>IF(ISBLANK(F4),"",SUM(F4:F5))</f>
        <v>11</v>
      </c>
      <c r="E4" s="366"/>
      <c r="F4" s="166">
        <v>5</v>
      </c>
      <c r="G4" s="166" t="s">
        <v>51</v>
      </c>
      <c r="H4" s="166">
        <v>1</v>
      </c>
      <c r="I4" s="366"/>
      <c r="J4" s="363">
        <f>IF(ISBLANK(H4),"",SUM(H4:H5))</f>
        <v>1</v>
      </c>
      <c r="K4" s="353" t="s">
        <v>77</v>
      </c>
    </row>
    <row r="5" spans="2:11" ht="14.25" customHeight="1" x14ac:dyDescent="0.15">
      <c r="B5" s="361"/>
      <c r="C5" s="353"/>
      <c r="D5" s="363"/>
      <c r="E5" s="366"/>
      <c r="F5" s="166">
        <v>6</v>
      </c>
      <c r="G5" s="166" t="s">
        <v>51</v>
      </c>
      <c r="H5" s="166">
        <v>0</v>
      </c>
      <c r="I5" s="366"/>
      <c r="J5" s="363"/>
      <c r="K5" s="353"/>
    </row>
    <row r="6" spans="2:11" ht="18.75" x14ac:dyDescent="0.15">
      <c r="B6" s="361"/>
      <c r="C6" s="54" t="s">
        <v>218</v>
      </c>
      <c r="D6" s="52"/>
      <c r="E6" s="52"/>
      <c r="F6" s="354" t="s">
        <v>29</v>
      </c>
      <c r="G6" s="354"/>
      <c r="H6" s="354"/>
      <c r="I6" s="52"/>
      <c r="J6" s="52"/>
      <c r="K6" s="55" t="s">
        <v>114</v>
      </c>
    </row>
    <row r="7" spans="2:11" ht="18.75" x14ac:dyDescent="0.15">
      <c r="B7" s="361"/>
      <c r="C7" s="56"/>
      <c r="D7" s="52"/>
      <c r="E7" s="52"/>
      <c r="F7" s="354" t="s">
        <v>30</v>
      </c>
      <c r="G7" s="354"/>
      <c r="H7" s="354"/>
      <c r="I7" s="52"/>
      <c r="J7" s="52"/>
      <c r="K7" s="57"/>
    </row>
    <row r="8" spans="2:11" ht="18.75" x14ac:dyDescent="0.15">
      <c r="B8" s="362"/>
      <c r="C8" s="56"/>
      <c r="D8" s="164"/>
      <c r="E8" s="164"/>
      <c r="F8" s="354" t="s">
        <v>31</v>
      </c>
      <c r="G8" s="354"/>
      <c r="H8" s="354"/>
      <c r="I8" s="164"/>
      <c r="J8" s="164"/>
      <c r="K8" s="57"/>
    </row>
    <row r="9" spans="2:11" ht="18.75" x14ac:dyDescent="0.15">
      <c r="B9" s="169"/>
      <c r="C9" s="79"/>
      <c r="D9" s="171"/>
      <c r="E9" s="12"/>
      <c r="F9" s="172"/>
      <c r="G9" s="172"/>
      <c r="H9" s="172"/>
      <c r="I9" s="12"/>
      <c r="J9" s="171"/>
      <c r="K9" s="170"/>
    </row>
    <row r="10" spans="2:11" ht="14.25" customHeight="1" x14ac:dyDescent="0.15">
      <c r="B10" s="355" t="s">
        <v>80</v>
      </c>
      <c r="C10" s="358" t="s">
        <v>129</v>
      </c>
      <c r="D10" s="359">
        <f>IF(ISBLANK(F10),"",SUM(F10:F11))</f>
        <v>4</v>
      </c>
      <c r="E10" s="64"/>
      <c r="F10" s="168">
        <v>1</v>
      </c>
      <c r="G10" s="168" t="s">
        <v>51</v>
      </c>
      <c r="H10" s="168">
        <v>0</v>
      </c>
      <c r="I10" s="64"/>
      <c r="J10" s="359">
        <f>IF(ISBLANK(H10),"",SUM(H10:H11))</f>
        <v>0</v>
      </c>
      <c r="K10" s="358" t="s">
        <v>121</v>
      </c>
    </row>
    <row r="11" spans="2:11" ht="14.25" customHeight="1" x14ac:dyDescent="0.15">
      <c r="B11" s="356"/>
      <c r="C11" s="358"/>
      <c r="D11" s="359"/>
      <c r="E11" s="64"/>
      <c r="F11" s="168">
        <v>3</v>
      </c>
      <c r="G11" s="168" t="s">
        <v>51</v>
      </c>
      <c r="H11" s="168">
        <v>0</v>
      </c>
      <c r="I11" s="64"/>
      <c r="J11" s="359"/>
      <c r="K11" s="358"/>
    </row>
    <row r="12" spans="2:11" ht="18.75" x14ac:dyDescent="0.15">
      <c r="B12" s="356"/>
      <c r="C12" s="58" t="s">
        <v>219</v>
      </c>
      <c r="D12" s="167"/>
      <c r="E12" s="64"/>
      <c r="F12" s="351" t="s">
        <v>29</v>
      </c>
      <c r="G12" s="351"/>
      <c r="H12" s="351"/>
      <c r="I12" s="64"/>
      <c r="J12" s="167"/>
      <c r="K12" s="59"/>
    </row>
    <row r="13" spans="2:11" ht="18.75" x14ac:dyDescent="0.15">
      <c r="B13" s="356"/>
      <c r="C13" s="60"/>
      <c r="D13" s="167"/>
      <c r="E13" s="64"/>
      <c r="F13" s="351" t="s">
        <v>30</v>
      </c>
      <c r="G13" s="351"/>
      <c r="H13" s="351"/>
      <c r="I13" s="64"/>
      <c r="J13" s="167"/>
      <c r="K13" s="61"/>
    </row>
    <row r="14" spans="2:11" ht="18.75" x14ac:dyDescent="0.15">
      <c r="B14" s="357"/>
      <c r="C14" s="60"/>
      <c r="D14" s="167"/>
      <c r="E14" s="64"/>
      <c r="F14" s="351" t="s">
        <v>31</v>
      </c>
      <c r="G14" s="351"/>
      <c r="H14" s="351"/>
      <c r="I14" s="64"/>
      <c r="J14" s="167"/>
      <c r="K14" s="61"/>
    </row>
    <row r="15" spans="2:11" ht="18.75" x14ac:dyDescent="0.15">
      <c r="B15" s="169"/>
      <c r="C15" s="79"/>
      <c r="D15" s="171"/>
      <c r="E15" s="12"/>
      <c r="F15" s="172"/>
      <c r="G15" s="172"/>
      <c r="H15" s="172"/>
      <c r="I15" s="12"/>
      <c r="J15" s="171"/>
      <c r="K15" s="170"/>
    </row>
    <row r="16" spans="2:11" ht="14.25" customHeight="1" x14ac:dyDescent="0.15">
      <c r="B16" s="360" t="s">
        <v>80</v>
      </c>
      <c r="C16" s="353" t="s">
        <v>126</v>
      </c>
      <c r="D16" s="363">
        <f>IF(ISBLANK(F16),"",SUM(F16:F17))</f>
        <v>0</v>
      </c>
      <c r="E16" s="165"/>
      <c r="F16" s="166">
        <v>0</v>
      </c>
      <c r="G16" s="166" t="s">
        <v>51</v>
      </c>
      <c r="H16" s="166">
        <v>1</v>
      </c>
      <c r="I16" s="165"/>
      <c r="J16" s="363">
        <f>IF(ISBLANK(H16),"",SUM(H16:H17))</f>
        <v>1</v>
      </c>
      <c r="K16" s="353" t="s">
        <v>133</v>
      </c>
    </row>
    <row r="17" spans="2:11" ht="14.25" customHeight="1" x14ac:dyDescent="0.15">
      <c r="B17" s="361"/>
      <c r="C17" s="353"/>
      <c r="D17" s="363"/>
      <c r="E17" s="165"/>
      <c r="F17" s="166">
        <v>0</v>
      </c>
      <c r="G17" s="166" t="s">
        <v>51</v>
      </c>
      <c r="H17" s="166">
        <v>0</v>
      </c>
      <c r="I17" s="165"/>
      <c r="J17" s="363"/>
      <c r="K17" s="353"/>
    </row>
    <row r="18" spans="2:11" ht="18.75" x14ac:dyDescent="0.15">
      <c r="B18" s="361"/>
      <c r="C18" s="54"/>
      <c r="D18" s="52"/>
      <c r="E18" s="52"/>
      <c r="F18" s="354" t="s">
        <v>29</v>
      </c>
      <c r="G18" s="354"/>
      <c r="H18" s="354"/>
      <c r="I18" s="52"/>
      <c r="J18" s="52"/>
      <c r="K18" s="55" t="s">
        <v>120</v>
      </c>
    </row>
    <row r="19" spans="2:11" ht="18.75" x14ac:dyDescent="0.15">
      <c r="B19" s="361"/>
      <c r="C19" s="56"/>
      <c r="D19" s="52"/>
      <c r="E19" s="52"/>
      <c r="F19" s="354" t="s">
        <v>30</v>
      </c>
      <c r="G19" s="354"/>
      <c r="H19" s="354"/>
      <c r="I19" s="52"/>
      <c r="J19" s="52"/>
      <c r="K19" s="57"/>
    </row>
    <row r="20" spans="2:11" ht="18.75" x14ac:dyDescent="0.15">
      <c r="B20" s="362"/>
      <c r="C20" s="56"/>
      <c r="D20" s="164"/>
      <c r="E20" s="164"/>
      <c r="F20" s="354" t="s">
        <v>31</v>
      </c>
      <c r="G20" s="354"/>
      <c r="H20" s="354"/>
      <c r="I20" s="164"/>
      <c r="J20" s="164"/>
      <c r="K20" s="57"/>
    </row>
    <row r="21" spans="2:11" ht="18.75" x14ac:dyDescent="0.15">
      <c r="B21" s="169"/>
      <c r="C21" s="79"/>
      <c r="D21" s="171"/>
      <c r="E21" s="12"/>
      <c r="F21" s="172"/>
      <c r="G21" s="172"/>
      <c r="H21" s="172"/>
      <c r="I21" s="12"/>
      <c r="J21" s="171"/>
      <c r="K21" s="170"/>
    </row>
    <row r="22" spans="2:11" ht="14.25" customHeight="1" x14ac:dyDescent="0.15">
      <c r="B22" s="355" t="s">
        <v>80</v>
      </c>
      <c r="C22" s="358" t="s">
        <v>170</v>
      </c>
      <c r="D22" s="359">
        <f>IF(ISBLANK(F22),"",SUM(F22:F23))</f>
        <v>2</v>
      </c>
      <c r="E22" s="64"/>
      <c r="F22" s="168">
        <v>0</v>
      </c>
      <c r="G22" s="168" t="s">
        <v>51</v>
      </c>
      <c r="H22" s="168">
        <v>0</v>
      </c>
      <c r="I22" s="64"/>
      <c r="J22" s="359">
        <f>IF(ISBLANK(H22),"",SUM(H22:H23))</f>
        <v>0</v>
      </c>
      <c r="K22" s="358" t="s">
        <v>90</v>
      </c>
    </row>
    <row r="23" spans="2:11" ht="14.25" customHeight="1" x14ac:dyDescent="0.15">
      <c r="B23" s="356"/>
      <c r="C23" s="358"/>
      <c r="D23" s="359"/>
      <c r="E23" s="64"/>
      <c r="F23" s="168">
        <v>2</v>
      </c>
      <c r="G23" s="168" t="s">
        <v>51</v>
      </c>
      <c r="H23" s="168">
        <v>0</v>
      </c>
      <c r="I23" s="64"/>
      <c r="J23" s="359"/>
      <c r="K23" s="358"/>
    </row>
    <row r="24" spans="2:11" ht="18.75" x14ac:dyDescent="0.15">
      <c r="B24" s="356"/>
      <c r="C24" s="58" t="s">
        <v>220</v>
      </c>
      <c r="D24" s="167"/>
      <c r="E24" s="64"/>
      <c r="F24" s="351" t="s">
        <v>29</v>
      </c>
      <c r="G24" s="351"/>
      <c r="H24" s="351"/>
      <c r="I24" s="64"/>
      <c r="J24" s="167"/>
      <c r="K24" s="59"/>
    </row>
    <row r="25" spans="2:11" ht="18.75" x14ac:dyDescent="0.15">
      <c r="B25" s="356"/>
      <c r="C25" s="60" t="s">
        <v>120</v>
      </c>
      <c r="D25" s="167"/>
      <c r="E25" s="64"/>
      <c r="F25" s="351" t="s">
        <v>30</v>
      </c>
      <c r="G25" s="351"/>
      <c r="H25" s="351"/>
      <c r="I25" s="64"/>
      <c r="J25" s="167"/>
      <c r="K25" s="61" t="s">
        <v>75</v>
      </c>
    </row>
    <row r="26" spans="2:11" ht="18.75" x14ac:dyDescent="0.15">
      <c r="B26" s="357"/>
      <c r="C26" s="60"/>
      <c r="D26" s="167"/>
      <c r="E26" s="64"/>
      <c r="F26" s="351" t="s">
        <v>31</v>
      </c>
      <c r="G26" s="351"/>
      <c r="H26" s="351"/>
      <c r="I26" s="64"/>
      <c r="J26" s="167"/>
      <c r="K26" s="61"/>
    </row>
    <row r="27" spans="2:11" ht="18.75" x14ac:dyDescent="0.15">
      <c r="B27" s="169"/>
      <c r="C27" s="79"/>
      <c r="D27" s="171"/>
      <c r="E27" s="12"/>
      <c r="F27" s="172"/>
      <c r="G27" s="172"/>
      <c r="H27" s="172"/>
      <c r="I27" s="12"/>
      <c r="J27" s="171"/>
      <c r="K27" s="170"/>
    </row>
    <row r="28" spans="2:11" ht="14.25" customHeight="1" x14ac:dyDescent="0.15">
      <c r="B28" s="360" t="s">
        <v>80</v>
      </c>
      <c r="C28" s="353" t="s">
        <v>86</v>
      </c>
      <c r="D28" s="363">
        <f>IF(ISBLANK(F28),"",SUM(F28:F29))</f>
        <v>0</v>
      </c>
      <c r="E28" s="165"/>
      <c r="F28" s="166">
        <v>0</v>
      </c>
      <c r="G28" s="166" t="s">
        <v>51</v>
      </c>
      <c r="H28" s="166">
        <v>1</v>
      </c>
      <c r="I28" s="165"/>
      <c r="J28" s="363">
        <f>IF(ISBLANK(H28),"",SUM(H28:H29))</f>
        <v>4</v>
      </c>
      <c r="K28" s="353" t="s">
        <v>89</v>
      </c>
    </row>
    <row r="29" spans="2:11" ht="14.25" customHeight="1" x14ac:dyDescent="0.15">
      <c r="B29" s="361"/>
      <c r="C29" s="353"/>
      <c r="D29" s="363"/>
      <c r="E29" s="165"/>
      <c r="F29" s="166">
        <v>0</v>
      </c>
      <c r="G29" s="166" t="s">
        <v>51</v>
      </c>
      <c r="H29" s="166">
        <v>3</v>
      </c>
      <c r="I29" s="165"/>
      <c r="J29" s="363"/>
      <c r="K29" s="353"/>
    </row>
    <row r="30" spans="2:11" ht="18.75" x14ac:dyDescent="0.15">
      <c r="B30" s="361"/>
      <c r="C30" s="54"/>
      <c r="D30" s="52"/>
      <c r="E30" s="52"/>
      <c r="F30" s="354" t="s">
        <v>29</v>
      </c>
      <c r="G30" s="354"/>
      <c r="H30" s="354"/>
      <c r="I30" s="52"/>
      <c r="J30" s="52"/>
      <c r="K30" s="55" t="s">
        <v>221</v>
      </c>
    </row>
    <row r="31" spans="2:11" ht="18.75" x14ac:dyDescent="0.15">
      <c r="B31" s="361"/>
      <c r="C31" s="56"/>
      <c r="D31" s="52"/>
      <c r="E31" s="52"/>
      <c r="F31" s="354" t="s">
        <v>30</v>
      </c>
      <c r="G31" s="354"/>
      <c r="H31" s="354"/>
      <c r="I31" s="52"/>
      <c r="J31" s="52"/>
      <c r="K31" s="57"/>
    </row>
    <row r="32" spans="2:11" ht="18.75" x14ac:dyDescent="0.15">
      <c r="B32" s="362"/>
      <c r="C32" s="56"/>
      <c r="D32" s="164"/>
      <c r="E32" s="164"/>
      <c r="F32" s="354" t="s">
        <v>31</v>
      </c>
      <c r="G32" s="354"/>
      <c r="H32" s="354"/>
      <c r="I32" s="164"/>
      <c r="J32" s="164"/>
      <c r="K32" s="57"/>
    </row>
    <row r="33" spans="2:11" ht="18.75" x14ac:dyDescent="0.15">
      <c r="B33" s="169"/>
      <c r="C33" s="79"/>
      <c r="D33" s="171"/>
      <c r="E33" s="12"/>
      <c r="F33" s="172"/>
      <c r="G33" s="172"/>
      <c r="H33" s="172"/>
      <c r="I33" s="12"/>
      <c r="J33" s="171"/>
      <c r="K33" s="170"/>
    </row>
    <row r="34" spans="2:11" ht="14.25" customHeight="1" x14ac:dyDescent="0.15">
      <c r="B34" s="355" t="s">
        <v>80</v>
      </c>
      <c r="C34" s="358" t="s">
        <v>175</v>
      </c>
      <c r="D34" s="359">
        <f>IF(ISBLANK(F34),"",SUM(F34:F35))</f>
        <v>1</v>
      </c>
      <c r="E34" s="64"/>
      <c r="F34" s="168">
        <v>1</v>
      </c>
      <c r="G34" s="168" t="s">
        <v>51</v>
      </c>
      <c r="H34" s="168">
        <v>2</v>
      </c>
      <c r="I34" s="64"/>
      <c r="J34" s="359">
        <f>IF(ISBLANK(H34),"",SUM(H34:H35))</f>
        <v>8</v>
      </c>
      <c r="K34" s="358" t="s">
        <v>165</v>
      </c>
    </row>
    <row r="35" spans="2:11" ht="14.25" customHeight="1" x14ac:dyDescent="0.15">
      <c r="B35" s="356"/>
      <c r="C35" s="358"/>
      <c r="D35" s="359"/>
      <c r="E35" s="64"/>
      <c r="F35" s="168">
        <v>0</v>
      </c>
      <c r="G35" s="168" t="s">
        <v>51</v>
      </c>
      <c r="H35" s="168">
        <v>6</v>
      </c>
      <c r="I35" s="64"/>
      <c r="J35" s="359"/>
      <c r="K35" s="358"/>
    </row>
    <row r="36" spans="2:11" ht="18.75" x14ac:dyDescent="0.15">
      <c r="B36" s="356"/>
      <c r="C36" s="58" t="s">
        <v>114</v>
      </c>
      <c r="D36" s="167"/>
      <c r="E36" s="64"/>
      <c r="F36" s="351" t="s">
        <v>29</v>
      </c>
      <c r="G36" s="351"/>
      <c r="H36" s="351"/>
      <c r="I36" s="64"/>
      <c r="J36" s="167"/>
      <c r="K36" s="59" t="s">
        <v>222</v>
      </c>
    </row>
    <row r="37" spans="2:11" ht="18.75" x14ac:dyDescent="0.15">
      <c r="B37" s="356"/>
      <c r="C37" s="60"/>
      <c r="D37" s="167"/>
      <c r="E37" s="64"/>
      <c r="F37" s="351" t="s">
        <v>30</v>
      </c>
      <c r="G37" s="351"/>
      <c r="H37" s="351"/>
      <c r="I37" s="64"/>
      <c r="J37" s="167"/>
      <c r="K37" s="61"/>
    </row>
    <row r="38" spans="2:11" ht="18.75" x14ac:dyDescent="0.15">
      <c r="B38" s="357"/>
      <c r="C38" s="60"/>
      <c r="D38" s="167"/>
      <c r="E38" s="64"/>
      <c r="F38" s="351" t="s">
        <v>31</v>
      </c>
      <c r="G38" s="351"/>
      <c r="H38" s="351"/>
      <c r="I38" s="64"/>
      <c r="J38" s="167"/>
      <c r="K38" s="61"/>
    </row>
    <row r="39" spans="2:11" ht="18.75" x14ac:dyDescent="0.15">
      <c r="B39" s="169"/>
      <c r="C39" s="79"/>
      <c r="D39" s="171"/>
      <c r="E39" s="12"/>
      <c r="F39" s="172"/>
      <c r="G39" s="172"/>
      <c r="H39" s="172"/>
      <c r="I39" s="12"/>
      <c r="J39" s="171"/>
      <c r="K39" s="170"/>
    </row>
    <row r="40" spans="2:11" ht="14.25" customHeight="1" x14ac:dyDescent="0.15">
      <c r="B40" s="501"/>
      <c r="C40" s="349"/>
      <c r="D40" s="352"/>
      <c r="E40" s="12"/>
      <c r="F40" s="172"/>
      <c r="G40" s="172"/>
      <c r="H40" s="172"/>
      <c r="I40" s="12"/>
      <c r="J40" s="352"/>
      <c r="K40" s="349"/>
    </row>
    <row r="41" spans="2:11" ht="14.25" customHeight="1" x14ac:dyDescent="0.15">
      <c r="B41" s="501"/>
      <c r="C41" s="349"/>
      <c r="D41" s="352"/>
      <c r="E41" s="12"/>
      <c r="F41" s="172"/>
      <c r="G41" s="172"/>
      <c r="H41" s="172"/>
      <c r="I41" s="12"/>
      <c r="J41" s="352"/>
      <c r="K41" s="349"/>
    </row>
    <row r="42" spans="2:11" ht="18.75" x14ac:dyDescent="0.15">
      <c r="B42" s="169"/>
      <c r="C42" s="74"/>
      <c r="D42" s="171"/>
      <c r="E42" s="12"/>
      <c r="F42" s="348"/>
      <c r="G42" s="348"/>
      <c r="H42" s="348"/>
      <c r="I42" s="12"/>
      <c r="J42" s="171"/>
      <c r="K42" s="75"/>
    </row>
    <row r="43" spans="2:11" ht="18.75" x14ac:dyDescent="0.15">
      <c r="B43" s="169"/>
      <c r="C43" s="74"/>
      <c r="D43" s="171"/>
      <c r="E43" s="12"/>
      <c r="F43" s="348"/>
      <c r="G43" s="348"/>
      <c r="H43" s="348"/>
      <c r="I43" s="12"/>
      <c r="J43" s="171"/>
      <c r="K43" s="75"/>
    </row>
    <row r="44" spans="2:11" ht="18.75" x14ac:dyDescent="0.15">
      <c r="B44" s="169"/>
      <c r="C44" s="74"/>
      <c r="D44" s="171"/>
      <c r="E44" s="12"/>
      <c r="F44" s="348"/>
      <c r="G44" s="348"/>
      <c r="H44" s="348"/>
      <c r="I44" s="12"/>
      <c r="J44" s="171"/>
      <c r="K44" s="75"/>
    </row>
    <row r="45" spans="2:11" x14ac:dyDescent="0.15">
      <c r="B45" s="102"/>
      <c r="C45" s="76"/>
      <c r="D45" s="77"/>
      <c r="E45" s="77"/>
      <c r="F45" s="76"/>
      <c r="G45" s="76"/>
      <c r="H45" s="76"/>
      <c r="I45" s="77"/>
      <c r="J45" s="77"/>
      <c r="K45" s="76"/>
    </row>
    <row r="46" spans="2:11" x14ac:dyDescent="0.15">
      <c r="B46" s="103"/>
      <c r="K46" s="78"/>
    </row>
    <row r="47" spans="2:11" x14ac:dyDescent="0.15">
      <c r="B47" s="103"/>
    </row>
    <row r="48" spans="2:11" x14ac:dyDescent="0.15">
      <c r="B48" s="103"/>
    </row>
  </sheetData>
  <mergeCells count="60">
    <mergeCell ref="F42:H42"/>
    <mergeCell ref="F43:H43"/>
    <mergeCell ref="F44:H44"/>
    <mergeCell ref="F37:H37"/>
    <mergeCell ref="F38:H38"/>
    <mergeCell ref="J40:J41"/>
    <mergeCell ref="K28:K29"/>
    <mergeCell ref="F30:H30"/>
    <mergeCell ref="F31:H31"/>
    <mergeCell ref="F32:H32"/>
    <mergeCell ref="J34:J35"/>
    <mergeCell ref="K34:K35"/>
    <mergeCell ref="F36:H36"/>
    <mergeCell ref="J28:J29"/>
    <mergeCell ref="K40:K41"/>
    <mergeCell ref="B28:B32"/>
    <mergeCell ref="C28:C29"/>
    <mergeCell ref="D28:D29"/>
    <mergeCell ref="B40:B41"/>
    <mergeCell ref="C40:C41"/>
    <mergeCell ref="D40:D41"/>
    <mergeCell ref="B34:B38"/>
    <mergeCell ref="C34:C35"/>
    <mergeCell ref="D34:D35"/>
    <mergeCell ref="B22:B26"/>
    <mergeCell ref="C22:C23"/>
    <mergeCell ref="D22:D23"/>
    <mergeCell ref="J22:J23"/>
    <mergeCell ref="K22:K23"/>
    <mergeCell ref="F24:H24"/>
    <mergeCell ref="F25:H25"/>
    <mergeCell ref="F26:H26"/>
    <mergeCell ref="B16:B20"/>
    <mergeCell ref="C16:C17"/>
    <mergeCell ref="D16:D17"/>
    <mergeCell ref="K16:K17"/>
    <mergeCell ref="F18:H18"/>
    <mergeCell ref="F19:H19"/>
    <mergeCell ref="F20:H20"/>
    <mergeCell ref="J16:J17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34:B38 B16:B20 B22:B26 B28:B32 B10:B14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0" zoomScaleNormal="80" zoomScaleSheetLayoutView="80" workbookViewId="0">
      <selection activeCell="M10" sqref="M10"/>
    </sheetView>
  </sheetViews>
  <sheetFormatPr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style="49" customWidth="1"/>
    <col min="13" max="13" width="6.875" style="50" customWidth="1"/>
    <col min="14" max="16384" width="9" style="50"/>
  </cols>
  <sheetData>
    <row r="1" spans="2:11" ht="17.25" x14ac:dyDescent="0.15">
      <c r="B1" s="364" t="s">
        <v>67</v>
      </c>
      <c r="C1" s="364"/>
      <c r="D1" s="364"/>
      <c r="E1" s="364"/>
      <c r="F1" s="364"/>
      <c r="G1" s="364"/>
      <c r="H1" s="364"/>
      <c r="I1" s="364"/>
      <c r="J1" s="364"/>
      <c r="K1" s="4" t="s">
        <v>22</v>
      </c>
    </row>
    <row r="2" spans="2:11" ht="18.75" x14ac:dyDescent="0.15">
      <c r="B2" s="49"/>
      <c r="C2" s="159" t="s">
        <v>184</v>
      </c>
      <c r="D2" s="365" t="s">
        <v>185</v>
      </c>
      <c r="E2" s="365"/>
      <c r="F2" s="365"/>
      <c r="G2" s="365"/>
      <c r="H2" s="365"/>
      <c r="I2" s="365"/>
      <c r="J2" s="365"/>
      <c r="K2" s="73"/>
    </row>
    <row r="3" spans="2:11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186</v>
      </c>
    </row>
    <row r="4" spans="2:11" ht="14.25" customHeight="1" x14ac:dyDescent="0.15">
      <c r="B4" s="360" t="s">
        <v>72</v>
      </c>
      <c r="C4" s="353" t="s">
        <v>187</v>
      </c>
      <c r="D4" s="363">
        <v>0</v>
      </c>
      <c r="E4" s="366"/>
      <c r="F4" s="158">
        <v>0</v>
      </c>
      <c r="G4" s="158" t="s">
        <v>188</v>
      </c>
      <c r="H4" s="158">
        <v>1</v>
      </c>
      <c r="I4" s="366"/>
      <c r="J4" s="363">
        <v>3</v>
      </c>
      <c r="K4" s="353" t="s">
        <v>189</v>
      </c>
    </row>
    <row r="5" spans="2:11" ht="14.25" customHeight="1" x14ac:dyDescent="0.15">
      <c r="B5" s="361"/>
      <c r="C5" s="353"/>
      <c r="D5" s="363"/>
      <c r="E5" s="366"/>
      <c r="F5" s="158">
        <v>0</v>
      </c>
      <c r="G5" s="158" t="s">
        <v>188</v>
      </c>
      <c r="H5" s="158">
        <v>2</v>
      </c>
      <c r="I5" s="366"/>
      <c r="J5" s="363"/>
      <c r="K5" s="353"/>
    </row>
    <row r="6" spans="2:11" ht="18.75" x14ac:dyDescent="0.15">
      <c r="B6" s="361"/>
      <c r="C6" s="54"/>
      <c r="D6" s="52"/>
      <c r="E6" s="52"/>
      <c r="F6" s="354" t="s">
        <v>190</v>
      </c>
      <c r="G6" s="354"/>
      <c r="H6" s="354"/>
      <c r="I6" s="52"/>
      <c r="J6" s="52"/>
      <c r="K6" s="162" t="s">
        <v>191</v>
      </c>
    </row>
    <row r="7" spans="2:11" ht="18.75" x14ac:dyDescent="0.15">
      <c r="B7" s="361"/>
      <c r="C7" s="56"/>
      <c r="D7" s="52"/>
      <c r="E7" s="52"/>
      <c r="F7" s="354" t="s">
        <v>192</v>
      </c>
      <c r="G7" s="354"/>
      <c r="H7" s="354"/>
      <c r="I7" s="52"/>
      <c r="J7" s="52"/>
      <c r="K7" s="57"/>
    </row>
    <row r="8" spans="2:11" ht="18.75" x14ac:dyDescent="0.15">
      <c r="B8" s="362"/>
      <c r="C8" s="56"/>
      <c r="D8" s="157"/>
      <c r="E8" s="157"/>
      <c r="F8" s="354" t="s">
        <v>193</v>
      </c>
      <c r="G8" s="354"/>
      <c r="H8" s="354"/>
      <c r="I8" s="157"/>
      <c r="J8" s="157"/>
      <c r="K8" s="57"/>
    </row>
    <row r="9" spans="2:11" ht="18.75" x14ac:dyDescent="0.15">
      <c r="B9" s="161"/>
      <c r="C9" s="79"/>
      <c r="D9" s="153"/>
      <c r="E9" s="12"/>
      <c r="F9" s="152"/>
      <c r="G9" s="152"/>
      <c r="H9" s="152"/>
      <c r="I9" s="12"/>
      <c r="J9" s="153"/>
      <c r="K9" s="154"/>
    </row>
    <row r="10" spans="2:11" ht="14.25" customHeight="1" x14ac:dyDescent="0.15">
      <c r="B10" s="355" t="s">
        <v>72</v>
      </c>
      <c r="C10" s="358" t="s">
        <v>194</v>
      </c>
      <c r="D10" s="359">
        <v>5</v>
      </c>
      <c r="E10" s="64"/>
      <c r="F10" s="156">
        <v>4</v>
      </c>
      <c r="G10" s="156" t="s">
        <v>188</v>
      </c>
      <c r="H10" s="156">
        <v>0</v>
      </c>
      <c r="I10" s="64"/>
      <c r="J10" s="359">
        <f>IF(ISBLANK(H10),"",SUM(H10:H11))</f>
        <v>0</v>
      </c>
      <c r="K10" s="358" t="s">
        <v>195</v>
      </c>
    </row>
    <row r="11" spans="2:11" ht="14.25" customHeight="1" x14ac:dyDescent="0.15">
      <c r="B11" s="356"/>
      <c r="C11" s="358"/>
      <c r="D11" s="359"/>
      <c r="E11" s="64"/>
      <c r="F11" s="156">
        <v>1</v>
      </c>
      <c r="G11" s="156" t="s">
        <v>188</v>
      </c>
      <c r="H11" s="156">
        <v>0</v>
      </c>
      <c r="I11" s="64"/>
      <c r="J11" s="359"/>
      <c r="K11" s="358"/>
    </row>
    <row r="12" spans="2:11" ht="18.75" x14ac:dyDescent="0.15">
      <c r="B12" s="356"/>
      <c r="C12" s="58" t="s">
        <v>196</v>
      </c>
      <c r="D12" s="155"/>
      <c r="E12" s="64"/>
      <c r="F12" s="351" t="s">
        <v>190</v>
      </c>
      <c r="G12" s="351"/>
      <c r="H12" s="351"/>
      <c r="I12" s="64"/>
      <c r="J12" s="155"/>
      <c r="K12" s="59"/>
    </row>
    <row r="13" spans="2:11" ht="18.75" x14ac:dyDescent="0.15">
      <c r="B13" s="356"/>
      <c r="C13" s="60"/>
      <c r="D13" s="155"/>
      <c r="E13" s="64"/>
      <c r="F13" s="351" t="s">
        <v>192</v>
      </c>
      <c r="G13" s="351"/>
      <c r="H13" s="351"/>
      <c r="I13" s="64"/>
      <c r="J13" s="155"/>
      <c r="K13" s="61"/>
    </row>
    <row r="14" spans="2:11" ht="18.75" x14ac:dyDescent="0.15">
      <c r="B14" s="357"/>
      <c r="C14" s="60"/>
      <c r="D14" s="155"/>
      <c r="E14" s="64"/>
      <c r="F14" s="351" t="s">
        <v>193</v>
      </c>
      <c r="G14" s="351"/>
      <c r="H14" s="351"/>
      <c r="I14" s="64"/>
      <c r="J14" s="155"/>
      <c r="K14" s="61"/>
    </row>
    <row r="15" spans="2:11" ht="18.75" x14ac:dyDescent="0.15">
      <c r="B15" s="161"/>
      <c r="C15" s="79"/>
      <c r="D15" s="153"/>
      <c r="E15" s="12"/>
      <c r="F15" s="152"/>
      <c r="G15" s="152"/>
      <c r="H15" s="152"/>
      <c r="I15" s="12"/>
      <c r="J15" s="153"/>
      <c r="K15" s="154"/>
    </row>
    <row r="16" spans="2:11" ht="14.25" customHeight="1" x14ac:dyDescent="0.15">
      <c r="B16" s="360" t="s">
        <v>80</v>
      </c>
      <c r="C16" s="353" t="s">
        <v>197</v>
      </c>
      <c r="D16" s="363">
        <f>IF(ISBLANK(F16),"",SUM(F16:F17))</f>
        <v>0</v>
      </c>
      <c r="E16" s="160"/>
      <c r="F16" s="158">
        <v>0</v>
      </c>
      <c r="G16" s="158" t="s">
        <v>188</v>
      </c>
      <c r="H16" s="158">
        <v>0</v>
      </c>
      <c r="I16" s="160"/>
      <c r="J16" s="363">
        <f>IF(ISBLANK(H16),"",SUM(H16:H17))</f>
        <v>1</v>
      </c>
      <c r="K16" s="353" t="s">
        <v>198</v>
      </c>
    </row>
    <row r="17" spans="2:11" ht="14.25" customHeight="1" x14ac:dyDescent="0.15">
      <c r="B17" s="361"/>
      <c r="C17" s="353"/>
      <c r="D17" s="363"/>
      <c r="E17" s="160"/>
      <c r="F17" s="158">
        <v>0</v>
      </c>
      <c r="G17" s="158" t="s">
        <v>188</v>
      </c>
      <c r="H17" s="158">
        <v>1</v>
      </c>
      <c r="I17" s="160"/>
      <c r="J17" s="363"/>
      <c r="K17" s="353"/>
    </row>
    <row r="18" spans="2:11" ht="18.75" x14ac:dyDescent="0.15">
      <c r="B18" s="361"/>
      <c r="C18" s="54"/>
      <c r="D18" s="52"/>
      <c r="E18" s="52"/>
      <c r="F18" s="354" t="s">
        <v>190</v>
      </c>
      <c r="G18" s="354"/>
      <c r="H18" s="354"/>
      <c r="I18" s="52"/>
      <c r="J18" s="52"/>
      <c r="K18" s="55" t="s">
        <v>199</v>
      </c>
    </row>
    <row r="19" spans="2:11" ht="18.75" x14ac:dyDescent="0.15">
      <c r="B19" s="361"/>
      <c r="C19" s="56"/>
      <c r="D19" s="52"/>
      <c r="E19" s="52"/>
      <c r="F19" s="354" t="s">
        <v>192</v>
      </c>
      <c r="G19" s="354"/>
      <c r="H19" s="354"/>
      <c r="I19" s="52"/>
      <c r="J19" s="52"/>
      <c r="K19" s="57"/>
    </row>
    <row r="20" spans="2:11" ht="18.75" x14ac:dyDescent="0.15">
      <c r="B20" s="362"/>
      <c r="C20" s="56"/>
      <c r="D20" s="157"/>
      <c r="E20" s="157"/>
      <c r="F20" s="354" t="s">
        <v>193</v>
      </c>
      <c r="G20" s="354"/>
      <c r="H20" s="354"/>
      <c r="I20" s="157"/>
      <c r="J20" s="157"/>
      <c r="K20" s="57"/>
    </row>
    <row r="21" spans="2:11" ht="18.75" x14ac:dyDescent="0.15">
      <c r="B21" s="161"/>
      <c r="C21" s="79"/>
      <c r="D21" s="153"/>
      <c r="E21" s="12"/>
      <c r="F21" s="152"/>
      <c r="G21" s="152"/>
      <c r="H21" s="152"/>
      <c r="I21" s="12"/>
      <c r="J21" s="153"/>
      <c r="K21" s="154"/>
    </row>
    <row r="22" spans="2:11" ht="14.25" customHeight="1" x14ac:dyDescent="0.15">
      <c r="B22" s="355" t="s">
        <v>80</v>
      </c>
      <c r="C22" s="358" t="s">
        <v>200</v>
      </c>
      <c r="D22" s="359">
        <f>IF(ISBLANK(F22),"",SUM(F22:F23))</f>
        <v>2</v>
      </c>
      <c r="E22" s="64"/>
      <c r="F22" s="156">
        <v>2</v>
      </c>
      <c r="G22" s="156" t="s">
        <v>188</v>
      </c>
      <c r="H22" s="156">
        <v>0</v>
      </c>
      <c r="I22" s="64"/>
      <c r="J22" s="359">
        <f>IF(ISBLANK(H22),"",SUM(H22:H23))</f>
        <v>0</v>
      </c>
      <c r="K22" s="358" t="s">
        <v>201</v>
      </c>
    </row>
    <row r="23" spans="2:11" ht="14.25" customHeight="1" x14ac:dyDescent="0.15">
      <c r="B23" s="356"/>
      <c r="C23" s="358"/>
      <c r="D23" s="359"/>
      <c r="E23" s="64"/>
      <c r="F23" s="156">
        <v>0</v>
      </c>
      <c r="G23" s="156" t="s">
        <v>188</v>
      </c>
      <c r="H23" s="156">
        <v>0</v>
      </c>
      <c r="I23" s="64"/>
      <c r="J23" s="359"/>
      <c r="K23" s="358"/>
    </row>
    <row r="24" spans="2:11" ht="18.75" x14ac:dyDescent="0.15">
      <c r="B24" s="356"/>
      <c r="C24" s="58" t="s">
        <v>202</v>
      </c>
      <c r="D24" s="155"/>
      <c r="E24" s="64"/>
      <c r="F24" s="351" t="s">
        <v>190</v>
      </c>
      <c r="G24" s="351"/>
      <c r="H24" s="351"/>
      <c r="I24" s="64"/>
      <c r="J24" s="155"/>
      <c r="K24" s="59"/>
    </row>
    <row r="25" spans="2:11" ht="18.75" x14ac:dyDescent="0.15">
      <c r="B25" s="356"/>
      <c r="C25" s="60"/>
      <c r="D25" s="155"/>
      <c r="E25" s="64"/>
      <c r="F25" s="351" t="s">
        <v>192</v>
      </c>
      <c r="G25" s="351"/>
      <c r="H25" s="351"/>
      <c r="I25" s="64"/>
      <c r="J25" s="155"/>
      <c r="K25" s="61"/>
    </row>
    <row r="26" spans="2:11" ht="18.75" x14ac:dyDescent="0.15">
      <c r="B26" s="357"/>
      <c r="C26" s="60"/>
      <c r="D26" s="155"/>
      <c r="E26" s="64"/>
      <c r="F26" s="351" t="s">
        <v>193</v>
      </c>
      <c r="G26" s="351"/>
      <c r="H26" s="351"/>
      <c r="I26" s="64"/>
      <c r="J26" s="155"/>
      <c r="K26" s="61"/>
    </row>
    <row r="27" spans="2:11" ht="18.75" x14ac:dyDescent="0.15">
      <c r="B27" s="161"/>
      <c r="C27" s="79"/>
      <c r="D27" s="153"/>
      <c r="E27" s="12"/>
      <c r="F27" s="152"/>
      <c r="G27" s="152"/>
      <c r="H27" s="152"/>
      <c r="I27" s="12"/>
      <c r="J27" s="153"/>
      <c r="K27" s="154"/>
    </row>
    <row r="28" spans="2:11" ht="14.25" customHeight="1" x14ac:dyDescent="0.15">
      <c r="B28" s="360" t="s">
        <v>80</v>
      </c>
      <c r="C28" s="353" t="s">
        <v>203</v>
      </c>
      <c r="D28" s="363">
        <f>IF(ISBLANK(F28),"",SUM(F28:F29))</f>
        <v>1</v>
      </c>
      <c r="E28" s="160"/>
      <c r="F28" s="158">
        <v>0</v>
      </c>
      <c r="G28" s="158" t="s">
        <v>188</v>
      </c>
      <c r="H28" s="158">
        <v>1</v>
      </c>
      <c r="I28" s="160"/>
      <c r="J28" s="363">
        <f>IF(ISBLANK(H28),"",SUM(H28:H29))</f>
        <v>3</v>
      </c>
      <c r="K28" s="353" t="s">
        <v>204</v>
      </c>
    </row>
    <row r="29" spans="2:11" ht="14.25" customHeight="1" x14ac:dyDescent="0.15">
      <c r="B29" s="361"/>
      <c r="C29" s="353"/>
      <c r="D29" s="363"/>
      <c r="E29" s="160"/>
      <c r="F29" s="158">
        <v>1</v>
      </c>
      <c r="G29" s="158" t="s">
        <v>188</v>
      </c>
      <c r="H29" s="158">
        <v>2</v>
      </c>
      <c r="I29" s="160"/>
      <c r="J29" s="363"/>
      <c r="K29" s="353"/>
    </row>
    <row r="30" spans="2:11" ht="18.75" x14ac:dyDescent="0.15">
      <c r="B30" s="361"/>
      <c r="C30" s="54" t="s">
        <v>205</v>
      </c>
      <c r="D30" s="52"/>
      <c r="E30" s="52"/>
      <c r="F30" s="354" t="s">
        <v>190</v>
      </c>
      <c r="G30" s="354"/>
      <c r="H30" s="354"/>
      <c r="I30" s="52"/>
      <c r="J30" s="52"/>
      <c r="K30" s="55" t="s">
        <v>206</v>
      </c>
    </row>
    <row r="31" spans="2:11" ht="18.75" x14ac:dyDescent="0.15">
      <c r="B31" s="361"/>
      <c r="C31" s="56"/>
      <c r="D31" s="52"/>
      <c r="E31" s="52"/>
      <c r="F31" s="354" t="s">
        <v>192</v>
      </c>
      <c r="G31" s="354"/>
      <c r="H31" s="354"/>
      <c r="I31" s="52"/>
      <c r="J31" s="52"/>
      <c r="K31" s="57"/>
    </row>
    <row r="32" spans="2:11" ht="18.75" x14ac:dyDescent="0.15">
      <c r="B32" s="362"/>
      <c r="C32" s="56"/>
      <c r="D32" s="157"/>
      <c r="E32" s="157"/>
      <c r="F32" s="354" t="s">
        <v>193</v>
      </c>
      <c r="G32" s="354"/>
      <c r="H32" s="354"/>
      <c r="I32" s="157"/>
      <c r="J32" s="157"/>
      <c r="K32" s="57"/>
    </row>
    <row r="33" spans="2:11" ht="18.75" x14ac:dyDescent="0.15">
      <c r="B33" s="161"/>
      <c r="C33" s="79"/>
      <c r="D33" s="153"/>
      <c r="E33" s="12"/>
      <c r="F33" s="152"/>
      <c r="G33" s="152"/>
      <c r="H33" s="152"/>
      <c r="I33" s="12"/>
      <c r="J33" s="153"/>
      <c r="K33" s="154"/>
    </row>
    <row r="34" spans="2:11" ht="14.25" customHeight="1" x14ac:dyDescent="0.15">
      <c r="B34" s="355" t="s">
        <v>80</v>
      </c>
      <c r="C34" s="358" t="s">
        <v>207</v>
      </c>
      <c r="D34" s="359">
        <f>IF(ISBLANK(F34),"",SUM(F34:F35))</f>
        <v>2</v>
      </c>
      <c r="E34" s="64"/>
      <c r="F34" s="156">
        <v>1</v>
      </c>
      <c r="G34" s="156" t="s">
        <v>188</v>
      </c>
      <c r="H34" s="156">
        <v>0</v>
      </c>
      <c r="I34" s="64"/>
      <c r="J34" s="359">
        <f>IF(ISBLANK(H34),"",SUM(H34:H35))</f>
        <v>0</v>
      </c>
      <c r="K34" s="358" t="s">
        <v>208</v>
      </c>
    </row>
    <row r="35" spans="2:11" ht="14.25" customHeight="1" x14ac:dyDescent="0.15">
      <c r="B35" s="356"/>
      <c r="C35" s="358"/>
      <c r="D35" s="359"/>
      <c r="E35" s="64"/>
      <c r="F35" s="156">
        <v>1</v>
      </c>
      <c r="G35" s="156" t="s">
        <v>188</v>
      </c>
      <c r="H35" s="156">
        <v>0</v>
      </c>
      <c r="I35" s="64"/>
      <c r="J35" s="359"/>
      <c r="K35" s="358"/>
    </row>
    <row r="36" spans="2:11" ht="18.75" x14ac:dyDescent="0.15">
      <c r="B36" s="356"/>
      <c r="C36" s="58" t="s">
        <v>209</v>
      </c>
      <c r="D36" s="155"/>
      <c r="E36" s="64"/>
      <c r="F36" s="351" t="s">
        <v>190</v>
      </c>
      <c r="G36" s="351"/>
      <c r="H36" s="351"/>
      <c r="I36" s="64"/>
      <c r="J36" s="155"/>
      <c r="K36" s="59"/>
    </row>
    <row r="37" spans="2:11" ht="18.75" x14ac:dyDescent="0.15">
      <c r="B37" s="356"/>
      <c r="C37" s="60"/>
      <c r="D37" s="155"/>
      <c r="E37" s="64"/>
      <c r="F37" s="351" t="s">
        <v>192</v>
      </c>
      <c r="G37" s="351"/>
      <c r="H37" s="351"/>
      <c r="I37" s="64"/>
      <c r="J37" s="155"/>
      <c r="K37" s="61"/>
    </row>
    <row r="38" spans="2:11" ht="18.75" x14ac:dyDescent="0.15">
      <c r="B38" s="357"/>
      <c r="C38" s="60"/>
      <c r="D38" s="155"/>
      <c r="E38" s="64"/>
      <c r="F38" s="351" t="s">
        <v>193</v>
      </c>
      <c r="G38" s="351"/>
      <c r="H38" s="351"/>
      <c r="I38" s="64"/>
      <c r="J38" s="155"/>
      <c r="K38" s="61"/>
    </row>
    <row r="39" spans="2:11" ht="18.75" x14ac:dyDescent="0.15">
      <c r="B39" s="161"/>
      <c r="C39" s="79"/>
      <c r="D39" s="153"/>
      <c r="E39" s="12"/>
      <c r="F39" s="152"/>
      <c r="G39" s="152"/>
      <c r="H39" s="152"/>
      <c r="I39" s="12"/>
      <c r="J39" s="153"/>
      <c r="K39" s="154"/>
    </row>
    <row r="40" spans="2:11" ht="14.25" customHeight="1" x14ac:dyDescent="0.15">
      <c r="B40" s="501"/>
      <c r="C40" s="349"/>
      <c r="D40" s="352"/>
      <c r="E40" s="12"/>
      <c r="F40" s="152"/>
      <c r="G40" s="152"/>
      <c r="H40" s="152"/>
      <c r="I40" s="12"/>
      <c r="J40" s="352"/>
      <c r="K40" s="349"/>
    </row>
    <row r="41" spans="2:11" ht="14.25" customHeight="1" x14ac:dyDescent="0.15">
      <c r="B41" s="501"/>
      <c r="C41" s="349"/>
      <c r="D41" s="352"/>
      <c r="E41" s="12"/>
      <c r="F41" s="152"/>
      <c r="G41" s="152"/>
      <c r="H41" s="152"/>
      <c r="I41" s="12"/>
      <c r="J41" s="352"/>
      <c r="K41" s="349"/>
    </row>
    <row r="42" spans="2:11" ht="18.75" x14ac:dyDescent="0.15">
      <c r="B42" s="161"/>
      <c r="C42" s="74"/>
      <c r="D42" s="153"/>
      <c r="E42" s="12"/>
      <c r="F42" s="348"/>
      <c r="G42" s="348"/>
      <c r="H42" s="348"/>
      <c r="I42" s="12"/>
      <c r="J42" s="153"/>
      <c r="K42" s="75"/>
    </row>
    <row r="43" spans="2:11" ht="18.75" x14ac:dyDescent="0.15">
      <c r="B43" s="161"/>
      <c r="C43" s="74"/>
      <c r="D43" s="153"/>
      <c r="E43" s="12"/>
      <c r="F43" s="348"/>
      <c r="G43" s="348"/>
      <c r="H43" s="348"/>
      <c r="I43" s="12"/>
      <c r="J43" s="153"/>
      <c r="K43" s="75"/>
    </row>
    <row r="44" spans="2:11" ht="18.75" x14ac:dyDescent="0.15">
      <c r="B44" s="161"/>
      <c r="C44" s="74"/>
      <c r="D44" s="153"/>
      <c r="E44" s="12"/>
      <c r="F44" s="348"/>
      <c r="G44" s="348"/>
      <c r="H44" s="348"/>
      <c r="I44" s="12"/>
      <c r="J44" s="153"/>
      <c r="K44" s="75"/>
    </row>
    <row r="45" spans="2:11" x14ac:dyDescent="0.15">
      <c r="B45" s="102"/>
      <c r="C45" s="76"/>
      <c r="D45" s="77"/>
      <c r="E45" s="77"/>
      <c r="F45" s="76"/>
      <c r="G45" s="76"/>
      <c r="H45" s="76"/>
      <c r="I45" s="77"/>
      <c r="J45" s="77"/>
      <c r="K45" s="76"/>
    </row>
    <row r="46" spans="2:11" x14ac:dyDescent="0.15">
      <c r="B46" s="103"/>
      <c r="K46" s="78"/>
    </row>
    <row r="47" spans="2:11" x14ac:dyDescent="0.15">
      <c r="B47" s="103"/>
    </row>
    <row r="48" spans="2:11" x14ac:dyDescent="0.15">
      <c r="B48" s="103"/>
    </row>
  </sheetData>
  <mergeCells count="60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J16:J17"/>
    <mergeCell ref="B22:B26"/>
    <mergeCell ref="C22:C23"/>
    <mergeCell ref="D22:D23"/>
    <mergeCell ref="J22:J23"/>
    <mergeCell ref="K22:K23"/>
    <mergeCell ref="F24:H24"/>
    <mergeCell ref="F25:H25"/>
    <mergeCell ref="F26:H26"/>
    <mergeCell ref="B28:B32"/>
    <mergeCell ref="C28:C29"/>
    <mergeCell ref="D28:D29"/>
    <mergeCell ref="B40:B41"/>
    <mergeCell ref="C40:C41"/>
    <mergeCell ref="D40:D41"/>
    <mergeCell ref="B34:B38"/>
    <mergeCell ref="C34:C35"/>
    <mergeCell ref="D34:D35"/>
    <mergeCell ref="J40:J41"/>
    <mergeCell ref="K28:K29"/>
    <mergeCell ref="F30:H30"/>
    <mergeCell ref="F31:H31"/>
    <mergeCell ref="F32:H32"/>
    <mergeCell ref="J34:J35"/>
    <mergeCell ref="K34:K35"/>
    <mergeCell ref="F36:H36"/>
    <mergeCell ref="J28:J29"/>
    <mergeCell ref="K40:K41"/>
    <mergeCell ref="F42:H42"/>
    <mergeCell ref="F43:H43"/>
    <mergeCell ref="F44:H44"/>
    <mergeCell ref="F37:H37"/>
    <mergeCell ref="F38:H38"/>
  </mergeCells>
  <phoneticPr fontId="27"/>
  <dataValidations count="1">
    <dataValidation type="list" allowBlank="1" showInputMessage="1" showErrorMessage="1" sqref="B4:B8 B10:B14 B16:B20 B22:B26 B28:B32 B34:B38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zoomScale="80" zoomScaleNormal="80" zoomScaleSheetLayoutView="80" workbookViewId="0">
      <selection activeCell="M22" sqref="M22:M26"/>
    </sheetView>
  </sheetViews>
  <sheetFormatPr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style="49" customWidth="1"/>
    <col min="13" max="13" width="4.375" style="1" customWidth="1"/>
    <col min="14" max="14" width="24.875" style="1" customWidth="1"/>
    <col min="15" max="15" width="4.375" style="1" customWidth="1"/>
    <col min="16" max="16" width="2.25" style="1" customWidth="1"/>
    <col min="17" max="19" width="3.5" style="1" customWidth="1"/>
    <col min="20" max="20" width="2.25" style="1" customWidth="1"/>
    <col min="21" max="21" width="4.375" style="1" customWidth="1"/>
    <col min="22" max="22" width="24.875" style="1" customWidth="1"/>
    <col min="23" max="23" width="6.875" style="50" customWidth="1"/>
    <col min="24" max="24" width="0" style="50" hidden="1" customWidth="1"/>
    <col min="25" max="16384" width="9" style="50"/>
  </cols>
  <sheetData>
    <row r="1" spans="2:24" ht="17.25" x14ac:dyDescent="0.15">
      <c r="B1" s="364" t="s">
        <v>67</v>
      </c>
      <c r="C1" s="364"/>
      <c r="D1" s="364"/>
      <c r="E1" s="364"/>
      <c r="F1" s="364"/>
      <c r="G1" s="364"/>
      <c r="H1" s="364"/>
      <c r="I1" s="364"/>
      <c r="J1" s="364"/>
      <c r="K1" s="4" t="s">
        <v>22</v>
      </c>
      <c r="M1" s="364" t="s">
        <v>67</v>
      </c>
      <c r="N1" s="364"/>
      <c r="O1" s="364"/>
      <c r="P1" s="364"/>
      <c r="Q1" s="364"/>
      <c r="R1" s="364"/>
      <c r="S1" s="364"/>
      <c r="T1" s="364"/>
      <c r="U1" s="364"/>
      <c r="V1" s="4" t="s">
        <v>22</v>
      </c>
    </row>
    <row r="2" spans="2:24" ht="18.75" x14ac:dyDescent="0.15">
      <c r="B2" s="49"/>
      <c r="C2" s="148" t="s">
        <v>140</v>
      </c>
      <c r="D2" s="365" t="s">
        <v>141</v>
      </c>
      <c r="E2" s="365"/>
      <c r="F2" s="365"/>
      <c r="G2" s="365"/>
      <c r="H2" s="365"/>
      <c r="I2" s="365"/>
      <c r="J2" s="365"/>
      <c r="K2" s="73"/>
      <c r="M2" s="49"/>
      <c r="N2" s="148" t="s">
        <v>140</v>
      </c>
      <c r="O2" s="365" t="s">
        <v>141</v>
      </c>
      <c r="P2" s="365"/>
      <c r="Q2" s="365"/>
      <c r="R2" s="365"/>
      <c r="S2" s="365"/>
      <c r="T2" s="365"/>
      <c r="U2" s="365"/>
      <c r="V2" s="73"/>
    </row>
    <row r="3" spans="2:24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117</v>
      </c>
      <c r="M3" s="99" t="s">
        <v>66</v>
      </c>
      <c r="N3" s="65"/>
      <c r="O3" s="66"/>
      <c r="P3" s="67"/>
      <c r="Q3" s="68"/>
      <c r="R3" s="69"/>
      <c r="S3" s="70"/>
      <c r="T3" s="70"/>
      <c r="U3" s="71"/>
      <c r="V3" s="72" t="s">
        <v>100</v>
      </c>
    </row>
    <row r="4" spans="2:24" ht="14.25" customHeight="1" x14ac:dyDescent="0.15">
      <c r="B4" s="360" t="s">
        <v>80</v>
      </c>
      <c r="C4" s="353" t="s">
        <v>156</v>
      </c>
      <c r="D4" s="363">
        <f>IF(ISBLANK(F4),"",SUM(F4:F5))</f>
        <v>0</v>
      </c>
      <c r="E4" s="366"/>
      <c r="F4" s="145">
        <v>0</v>
      </c>
      <c r="G4" s="145" t="s">
        <v>51</v>
      </c>
      <c r="H4" s="145">
        <v>1</v>
      </c>
      <c r="I4" s="366"/>
      <c r="J4" s="363">
        <f>IF(ISBLANK(H4),"",SUM(H4:H5))</f>
        <v>1</v>
      </c>
      <c r="K4" s="353" t="s">
        <v>165</v>
      </c>
      <c r="M4" s="360" t="s">
        <v>80</v>
      </c>
      <c r="N4" s="353" t="s">
        <v>175</v>
      </c>
      <c r="O4" s="363">
        <f>IF(ISBLANK(Q4),"",SUM(Q4:Q5))</f>
        <v>1</v>
      </c>
      <c r="P4" s="366"/>
      <c r="Q4" s="145">
        <v>1</v>
      </c>
      <c r="R4" s="145" t="s">
        <v>51</v>
      </c>
      <c r="S4" s="145">
        <v>2</v>
      </c>
      <c r="T4" s="366"/>
      <c r="U4" s="363">
        <f>IF(ISBLANK(S4),"",SUM(S4:S5))</f>
        <v>4</v>
      </c>
      <c r="V4" s="353" t="s">
        <v>119</v>
      </c>
      <c r="X4" s="138" t="s">
        <v>103</v>
      </c>
    </row>
    <row r="5" spans="2:24" ht="14.25" customHeight="1" x14ac:dyDescent="0.15">
      <c r="B5" s="361"/>
      <c r="C5" s="353"/>
      <c r="D5" s="363"/>
      <c r="E5" s="366"/>
      <c r="F5" s="145">
        <v>0</v>
      </c>
      <c r="G5" s="145" t="s">
        <v>51</v>
      </c>
      <c r="H5" s="145">
        <v>0</v>
      </c>
      <c r="I5" s="366"/>
      <c r="J5" s="363"/>
      <c r="K5" s="353"/>
      <c r="M5" s="361"/>
      <c r="N5" s="353"/>
      <c r="O5" s="363"/>
      <c r="P5" s="366"/>
      <c r="Q5" s="145">
        <v>0</v>
      </c>
      <c r="R5" s="145" t="s">
        <v>51</v>
      </c>
      <c r="S5" s="145">
        <v>2</v>
      </c>
      <c r="T5" s="366"/>
      <c r="U5" s="363"/>
      <c r="V5" s="353"/>
      <c r="X5" s="138" t="s">
        <v>72</v>
      </c>
    </row>
    <row r="6" spans="2:24" ht="18.75" x14ac:dyDescent="0.15">
      <c r="B6" s="361"/>
      <c r="C6" s="54"/>
      <c r="D6" s="52"/>
      <c r="E6" s="52"/>
      <c r="F6" s="354" t="s">
        <v>29</v>
      </c>
      <c r="G6" s="354"/>
      <c r="H6" s="354"/>
      <c r="I6" s="52"/>
      <c r="J6" s="52"/>
      <c r="K6" s="55" t="s">
        <v>120</v>
      </c>
      <c r="M6" s="361"/>
      <c r="N6" s="54" t="s">
        <v>75</v>
      </c>
      <c r="O6" s="52"/>
      <c r="P6" s="52"/>
      <c r="Q6" s="354" t="s">
        <v>29</v>
      </c>
      <c r="R6" s="354"/>
      <c r="S6" s="354"/>
      <c r="T6" s="52"/>
      <c r="U6" s="52"/>
      <c r="V6" s="55" t="s">
        <v>176</v>
      </c>
    </row>
    <row r="7" spans="2:24" ht="18.75" x14ac:dyDescent="0.15">
      <c r="B7" s="361"/>
      <c r="C7" s="56"/>
      <c r="D7" s="52"/>
      <c r="E7" s="52"/>
      <c r="F7" s="354" t="s">
        <v>30</v>
      </c>
      <c r="G7" s="354"/>
      <c r="H7" s="354"/>
      <c r="I7" s="52"/>
      <c r="J7" s="52"/>
      <c r="K7" s="57" t="s">
        <v>120</v>
      </c>
      <c r="M7" s="361"/>
      <c r="N7" s="56" t="s">
        <v>75</v>
      </c>
      <c r="O7" s="52"/>
      <c r="P7" s="52"/>
      <c r="Q7" s="354" t="s">
        <v>30</v>
      </c>
      <c r="R7" s="354"/>
      <c r="S7" s="354"/>
      <c r="T7" s="52"/>
      <c r="U7" s="52"/>
      <c r="V7" s="57" t="s">
        <v>177</v>
      </c>
    </row>
    <row r="8" spans="2:24" ht="18.75" x14ac:dyDescent="0.15">
      <c r="B8" s="362"/>
      <c r="C8" s="56"/>
      <c r="D8" s="147"/>
      <c r="E8" s="147"/>
      <c r="F8" s="354" t="s">
        <v>31</v>
      </c>
      <c r="G8" s="354"/>
      <c r="H8" s="354"/>
      <c r="I8" s="147"/>
      <c r="J8" s="147"/>
      <c r="K8" s="57"/>
      <c r="M8" s="362"/>
      <c r="N8" s="56"/>
      <c r="O8" s="147"/>
      <c r="P8" s="147"/>
      <c r="Q8" s="354" t="s">
        <v>31</v>
      </c>
      <c r="R8" s="354"/>
      <c r="S8" s="354"/>
      <c r="T8" s="147"/>
      <c r="U8" s="147"/>
      <c r="V8" s="57"/>
    </row>
    <row r="9" spans="2:24" ht="18.75" x14ac:dyDescent="0.15">
      <c r="B9" s="150"/>
      <c r="C9" s="79"/>
      <c r="D9" s="144"/>
      <c r="E9" s="12"/>
      <c r="F9" s="141"/>
      <c r="G9" s="141"/>
      <c r="H9" s="141"/>
      <c r="I9" s="12"/>
      <c r="J9" s="144"/>
      <c r="K9" s="142"/>
      <c r="M9" s="150"/>
      <c r="N9" s="79"/>
      <c r="O9" s="144"/>
      <c r="P9" s="12"/>
      <c r="Q9" s="141"/>
      <c r="R9" s="141"/>
      <c r="S9" s="141"/>
      <c r="T9" s="12"/>
      <c r="U9" s="144"/>
      <c r="V9" s="142"/>
    </row>
    <row r="10" spans="2:24" ht="14.25" customHeight="1" x14ac:dyDescent="0.15">
      <c r="B10" s="355" t="s">
        <v>80</v>
      </c>
      <c r="C10" s="358" t="s">
        <v>170</v>
      </c>
      <c r="D10" s="359">
        <f>IF(ISBLANK(F10),"",SUM(F10:F11))</f>
        <v>1</v>
      </c>
      <c r="E10" s="64"/>
      <c r="F10" s="143">
        <v>1</v>
      </c>
      <c r="G10" s="143" t="s">
        <v>51</v>
      </c>
      <c r="H10" s="143">
        <v>0</v>
      </c>
      <c r="I10" s="64"/>
      <c r="J10" s="359">
        <f>IF(ISBLANK(H10),"",SUM(H10:H11))</f>
        <v>1</v>
      </c>
      <c r="K10" s="358" t="s">
        <v>87</v>
      </c>
      <c r="M10" s="355" t="s">
        <v>80</v>
      </c>
      <c r="N10" s="358" t="s">
        <v>125</v>
      </c>
      <c r="O10" s="359">
        <f>IF(ISBLANK(Q10),"",SUM(Q10:Q11))</f>
        <v>1</v>
      </c>
      <c r="P10" s="64"/>
      <c r="Q10" s="143">
        <v>1</v>
      </c>
      <c r="R10" s="143" t="s">
        <v>51</v>
      </c>
      <c r="S10" s="143">
        <v>1</v>
      </c>
      <c r="T10" s="64"/>
      <c r="U10" s="359">
        <f>IF(ISBLANK(S10),"",SUM(S10:S11))</f>
        <v>2</v>
      </c>
      <c r="V10" s="358" t="s">
        <v>133</v>
      </c>
    </row>
    <row r="11" spans="2:24" ht="14.25" customHeight="1" x14ac:dyDescent="0.15">
      <c r="B11" s="356"/>
      <c r="C11" s="358"/>
      <c r="D11" s="359"/>
      <c r="E11" s="64"/>
      <c r="F11" s="143">
        <v>0</v>
      </c>
      <c r="G11" s="143" t="s">
        <v>51</v>
      </c>
      <c r="H11" s="143">
        <v>1</v>
      </c>
      <c r="I11" s="64"/>
      <c r="J11" s="359"/>
      <c r="K11" s="358"/>
      <c r="M11" s="356"/>
      <c r="N11" s="358"/>
      <c r="O11" s="359"/>
      <c r="P11" s="64"/>
      <c r="Q11" s="143">
        <v>0</v>
      </c>
      <c r="R11" s="143" t="s">
        <v>51</v>
      </c>
      <c r="S11" s="143">
        <v>1</v>
      </c>
      <c r="T11" s="64"/>
      <c r="U11" s="359"/>
      <c r="V11" s="358"/>
    </row>
    <row r="12" spans="2:24" ht="18.75" x14ac:dyDescent="0.15">
      <c r="B12" s="356"/>
      <c r="C12" s="58" t="s">
        <v>120</v>
      </c>
      <c r="D12" s="146"/>
      <c r="E12" s="64"/>
      <c r="F12" s="351" t="s">
        <v>29</v>
      </c>
      <c r="G12" s="351"/>
      <c r="H12" s="351"/>
      <c r="I12" s="64"/>
      <c r="J12" s="146"/>
      <c r="K12" s="59" t="s">
        <v>91</v>
      </c>
      <c r="M12" s="356"/>
      <c r="N12" s="58" t="s">
        <v>178</v>
      </c>
      <c r="O12" s="146"/>
      <c r="P12" s="64"/>
      <c r="Q12" s="351" t="s">
        <v>29</v>
      </c>
      <c r="R12" s="351"/>
      <c r="S12" s="351"/>
      <c r="T12" s="64"/>
      <c r="U12" s="146"/>
      <c r="V12" s="59" t="s">
        <v>179</v>
      </c>
    </row>
    <row r="13" spans="2:24" ht="18.75" x14ac:dyDescent="0.15">
      <c r="B13" s="356"/>
      <c r="C13" s="60"/>
      <c r="D13" s="146"/>
      <c r="E13" s="64"/>
      <c r="F13" s="351" t="s">
        <v>30</v>
      </c>
      <c r="G13" s="351"/>
      <c r="H13" s="351"/>
      <c r="I13" s="64"/>
      <c r="J13" s="146"/>
      <c r="K13" s="61"/>
      <c r="M13" s="356"/>
      <c r="N13" s="60"/>
      <c r="O13" s="146"/>
      <c r="P13" s="64"/>
      <c r="Q13" s="351" t="s">
        <v>30</v>
      </c>
      <c r="R13" s="351"/>
      <c r="S13" s="351"/>
      <c r="T13" s="64"/>
      <c r="U13" s="146"/>
      <c r="V13" s="61"/>
    </row>
    <row r="14" spans="2:24" ht="18.75" x14ac:dyDescent="0.15">
      <c r="B14" s="357"/>
      <c r="C14" s="60"/>
      <c r="D14" s="146"/>
      <c r="E14" s="64"/>
      <c r="F14" s="351" t="s">
        <v>31</v>
      </c>
      <c r="G14" s="351"/>
      <c r="H14" s="351"/>
      <c r="I14" s="64"/>
      <c r="J14" s="146"/>
      <c r="K14" s="61"/>
      <c r="M14" s="357"/>
      <c r="N14" s="60"/>
      <c r="O14" s="146"/>
      <c r="P14" s="64"/>
      <c r="Q14" s="351" t="s">
        <v>31</v>
      </c>
      <c r="R14" s="351"/>
      <c r="S14" s="351"/>
      <c r="T14" s="64"/>
      <c r="U14" s="146"/>
      <c r="V14" s="61"/>
    </row>
    <row r="15" spans="2:24" ht="18.75" x14ac:dyDescent="0.15">
      <c r="B15" s="150"/>
      <c r="C15" s="79"/>
      <c r="D15" s="144"/>
      <c r="E15" s="12"/>
      <c r="F15" s="141"/>
      <c r="G15" s="141"/>
      <c r="H15" s="141"/>
      <c r="I15" s="12"/>
      <c r="J15" s="144"/>
      <c r="K15" s="142"/>
      <c r="M15" s="150"/>
      <c r="N15" s="79"/>
      <c r="O15" s="144"/>
      <c r="P15" s="12"/>
      <c r="Q15" s="141"/>
      <c r="R15" s="141"/>
      <c r="S15" s="141"/>
      <c r="T15" s="12"/>
      <c r="U15" s="144"/>
      <c r="V15" s="142"/>
    </row>
    <row r="16" spans="2:24" ht="14.25" customHeight="1" x14ac:dyDescent="0.15">
      <c r="B16" s="360" t="s">
        <v>80</v>
      </c>
      <c r="C16" s="353" t="s">
        <v>105</v>
      </c>
      <c r="D16" s="363">
        <f>IF(ISBLANK(F16),"",SUM(F16:F17))</f>
        <v>4</v>
      </c>
      <c r="E16" s="149"/>
      <c r="F16" s="145">
        <v>3</v>
      </c>
      <c r="G16" s="145" t="s">
        <v>51</v>
      </c>
      <c r="H16" s="145">
        <v>0</v>
      </c>
      <c r="I16" s="149"/>
      <c r="J16" s="363">
        <f>IF(ISBLANK(H16),"",SUM(H16:H17))</f>
        <v>0</v>
      </c>
      <c r="K16" s="353" t="s">
        <v>93</v>
      </c>
      <c r="M16" s="360" t="s">
        <v>80</v>
      </c>
      <c r="N16" s="353" t="s">
        <v>164</v>
      </c>
      <c r="O16" s="363">
        <f>IF(ISBLANK(Q16),"",SUM(Q16:Q17))</f>
        <v>2</v>
      </c>
      <c r="P16" s="149"/>
      <c r="Q16" s="145">
        <v>1</v>
      </c>
      <c r="R16" s="145" t="s">
        <v>51</v>
      </c>
      <c r="S16" s="145">
        <v>0</v>
      </c>
      <c r="T16" s="149"/>
      <c r="U16" s="363">
        <f>IF(ISBLANK(S16),"",SUM(S16:S17))</f>
        <v>0</v>
      </c>
      <c r="V16" s="353" t="s">
        <v>102</v>
      </c>
    </row>
    <row r="17" spans="2:22" ht="14.25" customHeight="1" x14ac:dyDescent="0.15">
      <c r="B17" s="361"/>
      <c r="C17" s="353"/>
      <c r="D17" s="363"/>
      <c r="E17" s="149"/>
      <c r="F17" s="145">
        <v>1</v>
      </c>
      <c r="G17" s="145" t="s">
        <v>51</v>
      </c>
      <c r="H17" s="145">
        <v>0</v>
      </c>
      <c r="I17" s="149"/>
      <c r="J17" s="363"/>
      <c r="K17" s="353"/>
      <c r="M17" s="361"/>
      <c r="N17" s="353"/>
      <c r="O17" s="363"/>
      <c r="P17" s="149"/>
      <c r="Q17" s="145">
        <v>1</v>
      </c>
      <c r="R17" s="145" t="s">
        <v>51</v>
      </c>
      <c r="S17" s="145">
        <v>0</v>
      </c>
      <c r="T17" s="149"/>
      <c r="U17" s="363"/>
      <c r="V17" s="353"/>
    </row>
    <row r="18" spans="2:22" ht="18.75" x14ac:dyDescent="0.15">
      <c r="B18" s="361"/>
      <c r="C18" s="54" t="s">
        <v>171</v>
      </c>
      <c r="D18" s="52"/>
      <c r="E18" s="52"/>
      <c r="F18" s="354" t="s">
        <v>29</v>
      </c>
      <c r="G18" s="354"/>
      <c r="H18" s="354"/>
      <c r="I18" s="52"/>
      <c r="J18" s="52"/>
      <c r="K18" s="55"/>
      <c r="M18" s="361"/>
      <c r="N18" s="54" t="s">
        <v>157</v>
      </c>
      <c r="O18" s="52"/>
      <c r="P18" s="52"/>
      <c r="Q18" s="354" t="s">
        <v>29</v>
      </c>
      <c r="R18" s="354"/>
      <c r="S18" s="354"/>
      <c r="T18" s="52"/>
      <c r="U18" s="52"/>
      <c r="V18" s="55"/>
    </row>
    <row r="19" spans="2:22" ht="18.75" x14ac:dyDescent="0.15">
      <c r="B19" s="361"/>
      <c r="C19" s="56"/>
      <c r="D19" s="52"/>
      <c r="E19" s="52"/>
      <c r="F19" s="354" t="s">
        <v>30</v>
      </c>
      <c r="G19" s="354"/>
      <c r="H19" s="354"/>
      <c r="I19" s="52"/>
      <c r="J19" s="52"/>
      <c r="K19" s="57"/>
      <c r="M19" s="361"/>
      <c r="N19" s="56"/>
      <c r="O19" s="52"/>
      <c r="P19" s="52"/>
      <c r="Q19" s="354" t="s">
        <v>30</v>
      </c>
      <c r="R19" s="354"/>
      <c r="S19" s="354"/>
      <c r="T19" s="52"/>
      <c r="U19" s="52"/>
      <c r="V19" s="57"/>
    </row>
    <row r="20" spans="2:22" ht="18.75" x14ac:dyDescent="0.15">
      <c r="B20" s="362"/>
      <c r="C20" s="56"/>
      <c r="D20" s="147"/>
      <c r="E20" s="147"/>
      <c r="F20" s="354" t="s">
        <v>31</v>
      </c>
      <c r="G20" s="354"/>
      <c r="H20" s="354"/>
      <c r="I20" s="147"/>
      <c r="J20" s="147"/>
      <c r="K20" s="57"/>
      <c r="M20" s="362"/>
      <c r="N20" s="56"/>
      <c r="O20" s="147"/>
      <c r="P20" s="147"/>
      <c r="Q20" s="354" t="s">
        <v>31</v>
      </c>
      <c r="R20" s="354"/>
      <c r="S20" s="354"/>
      <c r="T20" s="147"/>
      <c r="U20" s="147"/>
      <c r="V20" s="57"/>
    </row>
    <row r="21" spans="2:22" ht="18.75" x14ac:dyDescent="0.15">
      <c r="B21" s="150"/>
      <c r="C21" s="79"/>
      <c r="D21" s="144"/>
      <c r="E21" s="12"/>
      <c r="F21" s="141"/>
      <c r="G21" s="141"/>
      <c r="H21" s="141"/>
      <c r="I21" s="12"/>
      <c r="J21" s="144"/>
      <c r="K21" s="142"/>
      <c r="M21" s="150"/>
      <c r="N21" s="79"/>
      <c r="O21" s="144"/>
      <c r="P21" s="12"/>
      <c r="Q21" s="141"/>
      <c r="R21" s="141"/>
      <c r="S21" s="141"/>
      <c r="T21" s="12"/>
      <c r="U21" s="144"/>
      <c r="V21" s="142"/>
    </row>
    <row r="22" spans="2:22" ht="14.25" customHeight="1" x14ac:dyDescent="0.15">
      <c r="B22" s="355" t="s">
        <v>80</v>
      </c>
      <c r="C22" s="358" t="s">
        <v>92</v>
      </c>
      <c r="D22" s="359">
        <f>IF(ISBLANK(F22),"",SUM(F22:F23))</f>
        <v>2</v>
      </c>
      <c r="E22" s="64"/>
      <c r="F22" s="143">
        <v>1</v>
      </c>
      <c r="G22" s="143" t="s">
        <v>51</v>
      </c>
      <c r="H22" s="143">
        <v>0</v>
      </c>
      <c r="I22" s="64"/>
      <c r="J22" s="359">
        <f>IF(ISBLANK(H22),"",SUM(H22:H23))</f>
        <v>0</v>
      </c>
      <c r="K22" s="358" t="s">
        <v>89</v>
      </c>
      <c r="M22" s="355" t="s">
        <v>72</v>
      </c>
      <c r="N22" s="358" t="s">
        <v>73</v>
      </c>
      <c r="O22" s="359">
        <f>IF(ISBLANK(Q22),"",SUM(Q22:Q23))</f>
        <v>0</v>
      </c>
      <c r="P22" s="64"/>
      <c r="Q22" s="143">
        <v>0</v>
      </c>
      <c r="R22" s="143" t="s">
        <v>51</v>
      </c>
      <c r="S22" s="143">
        <v>0</v>
      </c>
      <c r="T22" s="64"/>
      <c r="U22" s="359">
        <f>IF(ISBLANK(S22),"",SUM(S22:S23))</f>
        <v>0</v>
      </c>
      <c r="V22" s="358" t="s">
        <v>180</v>
      </c>
    </row>
    <row r="23" spans="2:22" ht="14.25" customHeight="1" x14ac:dyDescent="0.15">
      <c r="B23" s="356"/>
      <c r="C23" s="358"/>
      <c r="D23" s="359"/>
      <c r="E23" s="64"/>
      <c r="F23" s="143">
        <v>1</v>
      </c>
      <c r="G23" s="143" t="s">
        <v>51</v>
      </c>
      <c r="H23" s="143">
        <v>0</v>
      </c>
      <c r="I23" s="64"/>
      <c r="J23" s="359"/>
      <c r="K23" s="358"/>
      <c r="M23" s="356"/>
      <c r="N23" s="358"/>
      <c r="O23" s="359"/>
      <c r="P23" s="64"/>
      <c r="Q23" s="143">
        <v>0</v>
      </c>
      <c r="R23" s="143" t="s">
        <v>51</v>
      </c>
      <c r="S23" s="143">
        <v>0</v>
      </c>
      <c r="T23" s="64"/>
      <c r="U23" s="359"/>
      <c r="V23" s="358"/>
    </row>
    <row r="24" spans="2:22" ht="18.75" x14ac:dyDescent="0.15">
      <c r="B24" s="356"/>
      <c r="C24" s="58" t="s">
        <v>172</v>
      </c>
      <c r="D24" s="146"/>
      <c r="E24" s="64"/>
      <c r="F24" s="351" t="s">
        <v>29</v>
      </c>
      <c r="G24" s="351"/>
      <c r="H24" s="351"/>
      <c r="I24" s="64"/>
      <c r="J24" s="146"/>
      <c r="K24" s="59"/>
      <c r="M24" s="356"/>
      <c r="N24" s="58"/>
      <c r="O24" s="146"/>
      <c r="P24" s="64"/>
      <c r="Q24" s="351" t="s">
        <v>29</v>
      </c>
      <c r="R24" s="351"/>
      <c r="S24" s="351"/>
      <c r="T24" s="64"/>
      <c r="U24" s="146"/>
      <c r="V24" s="59"/>
    </row>
    <row r="25" spans="2:22" ht="18.75" x14ac:dyDescent="0.15">
      <c r="B25" s="356"/>
      <c r="C25" s="60"/>
      <c r="D25" s="146"/>
      <c r="E25" s="64"/>
      <c r="F25" s="351" t="s">
        <v>30</v>
      </c>
      <c r="G25" s="351"/>
      <c r="H25" s="351"/>
      <c r="I25" s="64"/>
      <c r="J25" s="146"/>
      <c r="K25" s="61"/>
      <c r="M25" s="356"/>
      <c r="N25" s="60"/>
      <c r="O25" s="146"/>
      <c r="P25" s="64"/>
      <c r="Q25" s="351" t="s">
        <v>30</v>
      </c>
      <c r="R25" s="351"/>
      <c r="S25" s="351"/>
      <c r="T25" s="64"/>
      <c r="U25" s="146"/>
      <c r="V25" s="61"/>
    </row>
    <row r="26" spans="2:22" ht="18.75" x14ac:dyDescent="0.15">
      <c r="B26" s="357"/>
      <c r="C26" s="60"/>
      <c r="D26" s="146"/>
      <c r="E26" s="64"/>
      <c r="F26" s="351" t="s">
        <v>31</v>
      </c>
      <c r="G26" s="351"/>
      <c r="H26" s="351"/>
      <c r="I26" s="64"/>
      <c r="J26" s="146"/>
      <c r="K26" s="61"/>
      <c r="M26" s="357"/>
      <c r="N26" s="60"/>
      <c r="O26" s="146"/>
      <c r="P26" s="64"/>
      <c r="Q26" s="351" t="s">
        <v>31</v>
      </c>
      <c r="R26" s="351"/>
      <c r="S26" s="351"/>
      <c r="T26" s="64"/>
      <c r="U26" s="146"/>
      <c r="V26" s="61"/>
    </row>
    <row r="27" spans="2:22" ht="18.75" x14ac:dyDescent="0.15">
      <c r="B27" s="150"/>
      <c r="C27" s="79"/>
      <c r="D27" s="144"/>
      <c r="E27" s="12"/>
      <c r="F27" s="141"/>
      <c r="G27" s="141"/>
      <c r="H27" s="141"/>
      <c r="I27" s="12"/>
      <c r="J27" s="144"/>
      <c r="K27" s="142"/>
      <c r="M27" s="150"/>
      <c r="N27" s="79"/>
      <c r="O27" s="144"/>
      <c r="P27" s="12"/>
      <c r="Q27" s="141"/>
      <c r="R27" s="141"/>
      <c r="S27" s="141"/>
      <c r="T27" s="12"/>
      <c r="U27" s="144"/>
      <c r="V27" s="142"/>
    </row>
    <row r="28" spans="2:22" ht="14.25" customHeight="1" x14ac:dyDescent="0.15">
      <c r="B28" s="360" t="s">
        <v>80</v>
      </c>
      <c r="C28" s="353" t="s">
        <v>93</v>
      </c>
      <c r="D28" s="363">
        <f>IF(ISBLANK(F28),"",SUM(F28:F29))</f>
        <v>1</v>
      </c>
      <c r="E28" s="149"/>
      <c r="F28" s="145">
        <v>0</v>
      </c>
      <c r="G28" s="145" t="s">
        <v>51</v>
      </c>
      <c r="H28" s="145">
        <v>3</v>
      </c>
      <c r="I28" s="149"/>
      <c r="J28" s="363">
        <f>IF(ISBLANK(H28),"",SUM(H28:H29))</f>
        <v>7</v>
      </c>
      <c r="K28" s="353" t="s">
        <v>90</v>
      </c>
      <c r="M28" s="360" t="s">
        <v>72</v>
      </c>
      <c r="N28" s="353" t="s">
        <v>181</v>
      </c>
      <c r="O28" s="363">
        <f>IF(ISBLANK(Q28),"",SUM(Q28:Q29))</f>
        <v>0</v>
      </c>
      <c r="P28" s="149"/>
      <c r="Q28" s="145">
        <v>0</v>
      </c>
      <c r="R28" s="145" t="s">
        <v>51</v>
      </c>
      <c r="S28" s="145">
        <v>1</v>
      </c>
      <c r="T28" s="149"/>
      <c r="U28" s="363">
        <f>IF(ISBLANK(S28),"",SUM(S28:S29))</f>
        <v>5</v>
      </c>
      <c r="V28" s="353" t="s">
        <v>74</v>
      </c>
    </row>
    <row r="29" spans="2:22" ht="14.25" customHeight="1" x14ac:dyDescent="0.15">
      <c r="B29" s="361"/>
      <c r="C29" s="353"/>
      <c r="D29" s="363"/>
      <c r="E29" s="149"/>
      <c r="F29" s="145">
        <v>1</v>
      </c>
      <c r="G29" s="145" t="s">
        <v>51</v>
      </c>
      <c r="H29" s="145">
        <v>4</v>
      </c>
      <c r="I29" s="149"/>
      <c r="J29" s="363"/>
      <c r="K29" s="353"/>
      <c r="M29" s="361"/>
      <c r="N29" s="353"/>
      <c r="O29" s="363"/>
      <c r="P29" s="149"/>
      <c r="Q29" s="145">
        <v>0</v>
      </c>
      <c r="R29" s="145" t="s">
        <v>51</v>
      </c>
      <c r="S29" s="145">
        <v>4</v>
      </c>
      <c r="T29" s="149"/>
      <c r="U29" s="363"/>
      <c r="V29" s="353"/>
    </row>
    <row r="30" spans="2:22" ht="18.75" x14ac:dyDescent="0.15">
      <c r="B30" s="361"/>
      <c r="C30" s="54" t="s">
        <v>120</v>
      </c>
      <c r="D30" s="52"/>
      <c r="E30" s="52"/>
      <c r="F30" s="354" t="s">
        <v>29</v>
      </c>
      <c r="G30" s="354"/>
      <c r="H30" s="354"/>
      <c r="I30" s="52"/>
      <c r="J30" s="52"/>
      <c r="K30" s="55" t="s">
        <v>173</v>
      </c>
      <c r="M30" s="361"/>
      <c r="N30" s="54"/>
      <c r="O30" s="52"/>
      <c r="P30" s="52"/>
      <c r="Q30" s="354" t="s">
        <v>29</v>
      </c>
      <c r="R30" s="354"/>
      <c r="S30" s="354"/>
      <c r="T30" s="52"/>
      <c r="U30" s="52"/>
      <c r="V30" s="55" t="s">
        <v>182</v>
      </c>
    </row>
    <row r="31" spans="2:22" ht="18.75" x14ac:dyDescent="0.15">
      <c r="B31" s="361"/>
      <c r="C31" s="56"/>
      <c r="D31" s="52"/>
      <c r="E31" s="52"/>
      <c r="F31" s="354" t="s">
        <v>30</v>
      </c>
      <c r="G31" s="354"/>
      <c r="H31" s="354"/>
      <c r="I31" s="52"/>
      <c r="J31" s="52"/>
      <c r="K31" s="57"/>
      <c r="M31" s="361"/>
      <c r="N31" s="56"/>
      <c r="O31" s="52"/>
      <c r="P31" s="52"/>
      <c r="Q31" s="354" t="s">
        <v>30</v>
      </c>
      <c r="R31" s="354"/>
      <c r="S31" s="354"/>
      <c r="T31" s="52"/>
      <c r="U31" s="52"/>
      <c r="V31" s="57" t="s">
        <v>114</v>
      </c>
    </row>
    <row r="32" spans="2:22" ht="18.75" x14ac:dyDescent="0.15">
      <c r="B32" s="362"/>
      <c r="C32" s="56"/>
      <c r="D32" s="147"/>
      <c r="E32" s="147"/>
      <c r="F32" s="354" t="s">
        <v>31</v>
      </c>
      <c r="G32" s="354"/>
      <c r="H32" s="354"/>
      <c r="I32" s="147"/>
      <c r="J32" s="147"/>
      <c r="K32" s="57"/>
      <c r="M32" s="362"/>
      <c r="N32" s="56"/>
      <c r="O32" s="147"/>
      <c r="P32" s="147"/>
      <c r="Q32" s="354" t="s">
        <v>31</v>
      </c>
      <c r="R32" s="354"/>
      <c r="S32" s="354"/>
      <c r="T32" s="147"/>
      <c r="U32" s="147"/>
      <c r="V32" s="57"/>
    </row>
    <row r="33" spans="2:22" ht="18.75" x14ac:dyDescent="0.15">
      <c r="B33" s="150"/>
      <c r="C33" s="79"/>
      <c r="D33" s="144"/>
      <c r="E33" s="12"/>
      <c r="F33" s="141"/>
      <c r="G33" s="141"/>
      <c r="H33" s="141"/>
      <c r="I33" s="12"/>
      <c r="J33" s="144"/>
      <c r="K33" s="142"/>
      <c r="M33" s="150"/>
      <c r="N33" s="79"/>
      <c r="O33" s="144"/>
      <c r="P33" s="12"/>
      <c r="Q33" s="141"/>
      <c r="R33" s="141"/>
      <c r="S33" s="141"/>
      <c r="T33" s="12"/>
      <c r="U33" s="144"/>
      <c r="V33" s="142"/>
    </row>
    <row r="34" spans="2:22" ht="14.25" customHeight="1" x14ac:dyDescent="0.15">
      <c r="B34" s="355"/>
      <c r="C34" s="358"/>
      <c r="D34" s="359" t="str">
        <f>IF(ISBLANK(F34),"",SUM(F34:F35))</f>
        <v/>
      </c>
      <c r="E34" s="64"/>
      <c r="F34" s="143"/>
      <c r="G34" s="143" t="s">
        <v>51</v>
      </c>
      <c r="H34" s="143"/>
      <c r="I34" s="64"/>
      <c r="J34" s="359" t="str">
        <f>IF(ISBLANK(H34),"",SUM(H34:H35))</f>
        <v/>
      </c>
      <c r="K34" s="358"/>
      <c r="M34" s="355"/>
      <c r="N34" s="358"/>
      <c r="O34" s="359" t="str">
        <f>IF(ISBLANK(Q34),"",SUM(Q34:Q35))</f>
        <v/>
      </c>
      <c r="P34" s="64"/>
      <c r="Q34" s="143"/>
      <c r="R34" s="143" t="s">
        <v>51</v>
      </c>
      <c r="S34" s="143"/>
      <c r="T34" s="64"/>
      <c r="U34" s="359" t="str">
        <f>IF(ISBLANK(S34),"",SUM(S34:S35))</f>
        <v/>
      </c>
      <c r="V34" s="358"/>
    </row>
    <row r="35" spans="2:22" ht="14.25" customHeight="1" x14ac:dyDescent="0.15">
      <c r="B35" s="356"/>
      <c r="C35" s="358"/>
      <c r="D35" s="359"/>
      <c r="E35" s="64"/>
      <c r="F35" s="143"/>
      <c r="G35" s="143" t="s">
        <v>51</v>
      </c>
      <c r="H35" s="143"/>
      <c r="I35" s="64"/>
      <c r="J35" s="359"/>
      <c r="K35" s="358"/>
      <c r="M35" s="356"/>
      <c r="N35" s="358"/>
      <c r="O35" s="359"/>
      <c r="P35" s="64"/>
      <c r="Q35" s="143"/>
      <c r="R35" s="143" t="s">
        <v>51</v>
      </c>
      <c r="S35" s="143"/>
      <c r="T35" s="64"/>
      <c r="U35" s="359"/>
      <c r="V35" s="358"/>
    </row>
    <row r="36" spans="2:22" ht="18.75" x14ac:dyDescent="0.15">
      <c r="B36" s="356"/>
      <c r="C36" s="58"/>
      <c r="D36" s="146"/>
      <c r="E36" s="64"/>
      <c r="F36" s="351" t="s">
        <v>29</v>
      </c>
      <c r="G36" s="351"/>
      <c r="H36" s="351"/>
      <c r="I36" s="64"/>
      <c r="J36" s="146"/>
      <c r="K36" s="59"/>
      <c r="M36" s="356"/>
      <c r="N36" s="58"/>
      <c r="O36" s="146"/>
      <c r="P36" s="64"/>
      <c r="Q36" s="351" t="s">
        <v>29</v>
      </c>
      <c r="R36" s="351"/>
      <c r="S36" s="351"/>
      <c r="T36" s="64"/>
      <c r="U36" s="146"/>
      <c r="V36" s="59"/>
    </row>
    <row r="37" spans="2:22" ht="18.75" x14ac:dyDescent="0.15">
      <c r="B37" s="356"/>
      <c r="C37" s="60"/>
      <c r="D37" s="146"/>
      <c r="E37" s="64"/>
      <c r="F37" s="351" t="s">
        <v>30</v>
      </c>
      <c r="G37" s="351"/>
      <c r="H37" s="351"/>
      <c r="I37" s="64"/>
      <c r="J37" s="146"/>
      <c r="K37" s="61"/>
      <c r="M37" s="356"/>
      <c r="N37" s="60"/>
      <c r="O37" s="146"/>
      <c r="P37" s="64"/>
      <c r="Q37" s="351" t="s">
        <v>30</v>
      </c>
      <c r="R37" s="351"/>
      <c r="S37" s="351"/>
      <c r="T37" s="64"/>
      <c r="U37" s="146"/>
      <c r="V37" s="61"/>
    </row>
    <row r="38" spans="2:22" ht="18.75" x14ac:dyDescent="0.15">
      <c r="B38" s="357"/>
      <c r="C38" s="60"/>
      <c r="D38" s="146"/>
      <c r="E38" s="64"/>
      <c r="F38" s="351" t="s">
        <v>31</v>
      </c>
      <c r="G38" s="351"/>
      <c r="H38" s="351"/>
      <c r="I38" s="64"/>
      <c r="J38" s="146"/>
      <c r="K38" s="61"/>
      <c r="M38" s="357"/>
      <c r="N38" s="60"/>
      <c r="O38" s="146"/>
      <c r="P38" s="64"/>
      <c r="Q38" s="351" t="s">
        <v>31</v>
      </c>
      <c r="R38" s="351"/>
      <c r="S38" s="351"/>
      <c r="T38" s="64"/>
      <c r="U38" s="146"/>
      <c r="V38" s="61"/>
    </row>
    <row r="39" spans="2:22" ht="18.75" x14ac:dyDescent="0.15">
      <c r="B39" s="144"/>
      <c r="C39" s="79"/>
      <c r="D39" s="144"/>
      <c r="E39" s="12"/>
      <c r="F39" s="141"/>
      <c r="G39" s="141"/>
      <c r="H39" s="141"/>
      <c r="I39" s="12"/>
      <c r="J39" s="144"/>
      <c r="K39" s="142"/>
      <c r="M39" s="144"/>
      <c r="N39" s="79"/>
      <c r="O39" s="144"/>
      <c r="P39" s="12"/>
      <c r="Q39" s="141"/>
      <c r="R39" s="141"/>
      <c r="S39" s="141"/>
      <c r="T39" s="12"/>
      <c r="U39" s="144"/>
      <c r="V39" s="142"/>
    </row>
    <row r="40" spans="2:22" ht="14.25" customHeight="1" x14ac:dyDescent="0.15">
      <c r="B40" s="352"/>
      <c r="C40" s="349"/>
      <c r="D40" s="352"/>
      <c r="E40" s="12"/>
      <c r="F40" s="141"/>
      <c r="G40" s="141"/>
      <c r="H40" s="141"/>
      <c r="I40" s="12"/>
      <c r="J40" s="352"/>
      <c r="K40" s="349"/>
      <c r="M40" s="352"/>
      <c r="N40" s="349"/>
      <c r="O40" s="352"/>
      <c r="P40" s="12"/>
      <c r="Q40" s="141"/>
      <c r="R40" s="141"/>
      <c r="S40" s="141"/>
      <c r="T40" s="12"/>
      <c r="U40" s="352"/>
      <c r="V40" s="349"/>
    </row>
    <row r="41" spans="2:22" ht="14.25" customHeight="1" x14ac:dyDescent="0.15">
      <c r="B41" s="352"/>
      <c r="C41" s="349"/>
      <c r="D41" s="352"/>
      <c r="E41" s="12"/>
      <c r="F41" s="141"/>
      <c r="G41" s="141"/>
      <c r="H41" s="141"/>
      <c r="I41" s="12"/>
      <c r="J41" s="352"/>
      <c r="K41" s="349"/>
      <c r="M41" s="352"/>
      <c r="N41" s="349"/>
      <c r="O41" s="352"/>
      <c r="P41" s="12"/>
      <c r="Q41" s="141"/>
      <c r="R41" s="141"/>
      <c r="S41" s="141"/>
      <c r="T41" s="12"/>
      <c r="U41" s="352"/>
      <c r="V41" s="349"/>
    </row>
    <row r="42" spans="2:22" ht="18.75" x14ac:dyDescent="0.15">
      <c r="B42" s="144"/>
      <c r="C42" s="74"/>
      <c r="D42" s="139"/>
      <c r="E42" s="139"/>
      <c r="F42" s="348"/>
      <c r="G42" s="348"/>
      <c r="H42" s="348"/>
      <c r="I42" s="139"/>
      <c r="J42" s="139"/>
      <c r="K42" s="75"/>
      <c r="M42" s="144"/>
      <c r="N42" s="74"/>
      <c r="O42" s="139"/>
      <c r="P42" s="139"/>
      <c r="Q42" s="348"/>
      <c r="R42" s="348"/>
      <c r="S42" s="348"/>
      <c r="T42" s="139"/>
      <c r="U42" s="139"/>
      <c r="V42" s="75"/>
    </row>
    <row r="43" spans="2:22" ht="18.75" x14ac:dyDescent="0.15">
      <c r="B43" s="144"/>
      <c r="C43" s="74"/>
      <c r="D43" s="139"/>
      <c r="E43" s="139"/>
      <c r="F43" s="348"/>
      <c r="G43" s="348"/>
      <c r="H43" s="348"/>
      <c r="I43" s="139"/>
      <c r="J43" s="139"/>
      <c r="K43" s="75"/>
      <c r="M43" s="144"/>
      <c r="N43" s="74"/>
      <c r="O43" s="139"/>
      <c r="P43" s="139"/>
      <c r="Q43" s="348"/>
      <c r="R43" s="348"/>
      <c r="S43" s="348"/>
      <c r="T43" s="139"/>
      <c r="U43" s="139"/>
      <c r="V43" s="75"/>
    </row>
    <row r="44" spans="2:22" ht="18.75" x14ac:dyDescent="0.15">
      <c r="B44" s="144"/>
      <c r="C44" s="74"/>
      <c r="D44" s="144"/>
      <c r="E44" s="144"/>
      <c r="F44" s="348"/>
      <c r="G44" s="348"/>
      <c r="H44" s="348"/>
      <c r="I44" s="144"/>
      <c r="J44" s="144"/>
      <c r="K44" s="75"/>
      <c r="M44" s="144"/>
      <c r="N44" s="74"/>
      <c r="O44" s="144"/>
      <c r="P44" s="144"/>
      <c r="Q44" s="348"/>
      <c r="R44" s="348"/>
      <c r="S44" s="348"/>
      <c r="T44" s="144"/>
      <c r="U44" s="144"/>
      <c r="V44" s="75"/>
    </row>
    <row r="45" spans="2:22" ht="18.75" customHeight="1" x14ac:dyDescent="0.15">
      <c r="B45" s="77"/>
      <c r="C45" s="350"/>
      <c r="D45" s="350"/>
      <c r="E45" s="350"/>
      <c r="F45" s="350"/>
      <c r="G45" s="350"/>
      <c r="H45" s="350"/>
      <c r="I45" s="350"/>
      <c r="J45" s="350"/>
      <c r="K45" s="350"/>
      <c r="M45" s="77"/>
      <c r="N45" s="350"/>
      <c r="O45" s="350"/>
      <c r="P45" s="350"/>
      <c r="Q45" s="350"/>
      <c r="R45" s="350"/>
      <c r="S45" s="350"/>
      <c r="T45" s="350"/>
      <c r="U45" s="350"/>
      <c r="V45" s="350"/>
    </row>
    <row r="46" spans="2:22" ht="14.25" customHeight="1" x14ac:dyDescent="0.15">
      <c r="C46" s="350"/>
      <c r="D46" s="350"/>
      <c r="E46" s="350"/>
      <c r="F46" s="350"/>
      <c r="G46" s="350"/>
      <c r="H46" s="350"/>
      <c r="I46" s="350"/>
      <c r="J46" s="350"/>
      <c r="K46" s="350"/>
      <c r="N46" s="350"/>
      <c r="O46" s="350"/>
      <c r="P46" s="350"/>
      <c r="Q46" s="350"/>
      <c r="R46" s="350"/>
      <c r="S46" s="350"/>
      <c r="T46" s="350"/>
      <c r="U46" s="350"/>
      <c r="V46" s="350"/>
    </row>
    <row r="47" spans="2:22" ht="14.25" customHeight="1" x14ac:dyDescent="0.15">
      <c r="C47" s="140"/>
      <c r="D47" s="139"/>
      <c r="E47" s="12"/>
      <c r="F47" s="141"/>
      <c r="G47" s="141"/>
      <c r="H47" s="141"/>
      <c r="I47" s="12"/>
      <c r="J47" s="139"/>
      <c r="K47" s="140"/>
      <c r="N47" s="140"/>
      <c r="O47" s="139"/>
      <c r="P47" s="12"/>
      <c r="Q47" s="141"/>
      <c r="R47" s="141"/>
      <c r="S47" s="141"/>
      <c r="T47" s="12"/>
      <c r="U47" s="139"/>
      <c r="V47" s="140"/>
    </row>
    <row r="48" spans="2:22" ht="18.75" x14ac:dyDescent="0.15">
      <c r="C48" s="74"/>
      <c r="D48" s="144"/>
      <c r="E48" s="12"/>
      <c r="F48" s="348"/>
      <c r="G48" s="348"/>
      <c r="H48" s="348"/>
      <c r="I48" s="12"/>
      <c r="J48" s="144"/>
      <c r="K48" s="75"/>
      <c r="N48" s="74"/>
      <c r="O48" s="144"/>
      <c r="P48" s="12"/>
      <c r="Q48" s="348"/>
      <c r="R48" s="348"/>
      <c r="S48" s="348"/>
      <c r="T48" s="12"/>
      <c r="U48" s="144"/>
      <c r="V48" s="75"/>
    </row>
    <row r="49" spans="3:22" ht="18.75" x14ac:dyDescent="0.15">
      <c r="C49" s="74"/>
      <c r="D49" s="144"/>
      <c r="E49" s="12"/>
      <c r="F49" s="348"/>
      <c r="G49" s="348"/>
      <c r="H49" s="348"/>
      <c r="I49" s="12"/>
      <c r="J49" s="144"/>
      <c r="K49" s="75"/>
      <c r="N49" s="74"/>
      <c r="O49" s="144"/>
      <c r="P49" s="12"/>
      <c r="Q49" s="348"/>
      <c r="R49" s="348"/>
      <c r="S49" s="348"/>
      <c r="T49" s="12"/>
      <c r="U49" s="144"/>
      <c r="V49" s="75"/>
    </row>
    <row r="50" spans="3:22" ht="18.75" x14ac:dyDescent="0.15">
      <c r="C50" s="74"/>
      <c r="D50" s="144"/>
      <c r="E50" s="12"/>
      <c r="F50" s="348"/>
      <c r="G50" s="348"/>
      <c r="H50" s="348"/>
      <c r="I50" s="12"/>
      <c r="J50" s="144"/>
      <c r="K50" s="75"/>
      <c r="N50" s="74"/>
      <c r="O50" s="144"/>
      <c r="P50" s="12"/>
      <c r="Q50" s="348"/>
      <c r="R50" s="348"/>
      <c r="S50" s="348"/>
      <c r="T50" s="12"/>
      <c r="U50" s="144"/>
      <c r="V50" s="75"/>
    </row>
    <row r="51" spans="3:22" x14ac:dyDescent="0.15">
      <c r="C51" s="76"/>
      <c r="D51" s="77"/>
      <c r="E51" s="77"/>
      <c r="F51" s="76"/>
      <c r="G51" s="76"/>
      <c r="H51" s="76"/>
      <c r="I51" s="77"/>
      <c r="J51" s="77"/>
      <c r="K51" s="76"/>
      <c r="N51" s="76"/>
      <c r="O51" s="77"/>
      <c r="P51" s="77"/>
      <c r="Q51" s="76"/>
      <c r="R51" s="76"/>
      <c r="S51" s="76"/>
      <c r="T51" s="77"/>
      <c r="U51" s="77"/>
      <c r="V51" s="76"/>
    </row>
    <row r="52" spans="3:22" x14ac:dyDescent="0.15">
      <c r="K52" s="78"/>
      <c r="V52" s="78"/>
    </row>
  </sheetData>
  <mergeCells count="128">
    <mergeCell ref="F49:H49"/>
    <mergeCell ref="Q49:S49"/>
    <mergeCell ref="F50:H50"/>
    <mergeCell ref="Q50:S50"/>
    <mergeCell ref="F44:H44"/>
    <mergeCell ref="Q44:S44"/>
    <mergeCell ref="C45:K46"/>
    <mergeCell ref="N45:V46"/>
    <mergeCell ref="F48:H48"/>
    <mergeCell ref="Q48:S48"/>
    <mergeCell ref="U40:U41"/>
    <mergeCell ref="V40:V41"/>
    <mergeCell ref="F42:H42"/>
    <mergeCell ref="Q42:S42"/>
    <mergeCell ref="F43:H43"/>
    <mergeCell ref="Q43:S43"/>
    <mergeCell ref="F38:H38"/>
    <mergeCell ref="Q38:S38"/>
    <mergeCell ref="B40:B41"/>
    <mergeCell ref="C40:C41"/>
    <mergeCell ref="D40:D41"/>
    <mergeCell ref="J40:J41"/>
    <mergeCell ref="K40:K41"/>
    <mergeCell ref="M40:M41"/>
    <mergeCell ref="N40:N41"/>
    <mergeCell ref="O40:O41"/>
    <mergeCell ref="U34:U35"/>
    <mergeCell ref="V34:V35"/>
    <mergeCell ref="F36:H36"/>
    <mergeCell ref="Q36:S36"/>
    <mergeCell ref="F37:H37"/>
    <mergeCell ref="Q37:S37"/>
    <mergeCell ref="F32:H32"/>
    <mergeCell ref="Q32:S32"/>
    <mergeCell ref="B34:B38"/>
    <mergeCell ref="C34:C35"/>
    <mergeCell ref="D34:D35"/>
    <mergeCell ref="J34:J35"/>
    <mergeCell ref="K34:K35"/>
    <mergeCell ref="M34:M38"/>
    <mergeCell ref="N34:N35"/>
    <mergeCell ref="O34:O35"/>
    <mergeCell ref="U28:U29"/>
    <mergeCell ref="V28:V29"/>
    <mergeCell ref="F30:H30"/>
    <mergeCell ref="Q30:S30"/>
    <mergeCell ref="F31:H31"/>
    <mergeCell ref="Q31:S31"/>
    <mergeCell ref="F26:H26"/>
    <mergeCell ref="Q26:S26"/>
    <mergeCell ref="B28:B32"/>
    <mergeCell ref="C28:C29"/>
    <mergeCell ref="D28:D29"/>
    <mergeCell ref="J28:J29"/>
    <mergeCell ref="K28:K29"/>
    <mergeCell ref="M28:M32"/>
    <mergeCell ref="N28:N29"/>
    <mergeCell ref="O28:O29"/>
    <mergeCell ref="U22:U23"/>
    <mergeCell ref="V22:V23"/>
    <mergeCell ref="F24:H24"/>
    <mergeCell ref="Q24:S24"/>
    <mergeCell ref="F25:H25"/>
    <mergeCell ref="Q25:S25"/>
    <mergeCell ref="F20:H20"/>
    <mergeCell ref="Q20:S20"/>
    <mergeCell ref="B22:B26"/>
    <mergeCell ref="C22:C23"/>
    <mergeCell ref="D22:D23"/>
    <mergeCell ref="J22:J23"/>
    <mergeCell ref="K22:K23"/>
    <mergeCell ref="M22:M26"/>
    <mergeCell ref="N22:N23"/>
    <mergeCell ref="O22:O23"/>
    <mergeCell ref="U16:U17"/>
    <mergeCell ref="V16:V17"/>
    <mergeCell ref="F18:H18"/>
    <mergeCell ref="Q18:S18"/>
    <mergeCell ref="F19:H19"/>
    <mergeCell ref="Q19:S19"/>
    <mergeCell ref="F14:H14"/>
    <mergeCell ref="Q14:S14"/>
    <mergeCell ref="B16:B20"/>
    <mergeCell ref="C16:C17"/>
    <mergeCell ref="D16:D17"/>
    <mergeCell ref="J16:J17"/>
    <mergeCell ref="K16:K17"/>
    <mergeCell ref="M16:M20"/>
    <mergeCell ref="N16:N17"/>
    <mergeCell ref="O16:O17"/>
    <mergeCell ref="U10:U11"/>
    <mergeCell ref="V10:V11"/>
    <mergeCell ref="F12:H12"/>
    <mergeCell ref="Q12:S12"/>
    <mergeCell ref="F13:H13"/>
    <mergeCell ref="Q13:S13"/>
    <mergeCell ref="F8:H8"/>
    <mergeCell ref="Q8:S8"/>
    <mergeCell ref="B10:B14"/>
    <mergeCell ref="C10:C11"/>
    <mergeCell ref="D10:D11"/>
    <mergeCell ref="J10:J11"/>
    <mergeCell ref="K10:K11"/>
    <mergeCell ref="M10:M14"/>
    <mergeCell ref="N10:N11"/>
    <mergeCell ref="O10:O11"/>
    <mergeCell ref="V4:V5"/>
    <mergeCell ref="F6:H6"/>
    <mergeCell ref="Q6:S6"/>
    <mergeCell ref="F7:H7"/>
    <mergeCell ref="Q7:S7"/>
    <mergeCell ref="K4:K5"/>
    <mergeCell ref="M4:M8"/>
    <mergeCell ref="N4:N5"/>
    <mergeCell ref="O4:O5"/>
    <mergeCell ref="P4:P5"/>
    <mergeCell ref="T4:T5"/>
    <mergeCell ref="B1:J1"/>
    <mergeCell ref="M1:U1"/>
    <mergeCell ref="D2:J2"/>
    <mergeCell ref="O2:U2"/>
    <mergeCell ref="B4:B8"/>
    <mergeCell ref="C4:C5"/>
    <mergeCell ref="D4:D5"/>
    <mergeCell ref="E4:E5"/>
    <mergeCell ref="I4:I5"/>
    <mergeCell ref="J4:J5"/>
    <mergeCell ref="U4:U5"/>
  </mergeCells>
  <phoneticPr fontId="27"/>
  <dataValidations count="2">
    <dataValidation type="list" allowBlank="1" showInputMessage="1" showErrorMessage="1" sqref="M4:M8 M10:M14 M16:M20 M22:M26 M28:M32 M34:M38">
      <formula1>$X$4:$X$5</formula1>
    </dataValidation>
    <dataValidation type="list" allowBlank="1" showInputMessage="1" showErrorMessage="1" sqref="B4:B8 B34:B38 B28:B32 B22:B26 B16:B20 B10:B14">
      <formula1>$N$4:$N$5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zoomScale="80" zoomScaleNormal="80" zoomScaleSheetLayoutView="80" workbookViewId="0">
      <selection activeCell="K4" sqref="K4:K5"/>
    </sheetView>
  </sheetViews>
  <sheetFormatPr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style="49" customWidth="1"/>
    <col min="13" max="13" width="4.375" style="1" customWidth="1"/>
    <col min="14" max="14" width="24.875" style="1" customWidth="1"/>
    <col min="15" max="15" width="4.375" style="1" customWidth="1"/>
    <col min="16" max="16" width="2.25" style="1" customWidth="1"/>
    <col min="17" max="19" width="3.5" style="1" customWidth="1"/>
    <col min="20" max="20" width="2.25" style="1" customWidth="1"/>
    <col min="21" max="21" width="4.375" style="1" customWidth="1"/>
    <col min="22" max="22" width="24.875" style="1" customWidth="1"/>
    <col min="23" max="23" width="6.875" style="50" customWidth="1"/>
    <col min="24" max="24" width="0" style="50" hidden="1" customWidth="1"/>
    <col min="25" max="16384" width="9" style="50"/>
  </cols>
  <sheetData>
    <row r="1" spans="2:24" ht="17.25" x14ac:dyDescent="0.15">
      <c r="B1" s="364" t="s">
        <v>67</v>
      </c>
      <c r="C1" s="364"/>
      <c r="D1" s="364"/>
      <c r="E1" s="364"/>
      <c r="F1" s="364"/>
      <c r="G1" s="364"/>
      <c r="H1" s="364"/>
      <c r="I1" s="364"/>
      <c r="J1" s="364"/>
      <c r="K1" s="4" t="s">
        <v>22</v>
      </c>
      <c r="M1" s="364" t="s">
        <v>67</v>
      </c>
      <c r="N1" s="364"/>
      <c r="O1" s="364"/>
      <c r="P1" s="364"/>
      <c r="Q1" s="364"/>
      <c r="R1" s="364"/>
      <c r="S1" s="364"/>
      <c r="T1" s="364"/>
      <c r="U1" s="364"/>
      <c r="V1" s="4" t="s">
        <v>22</v>
      </c>
    </row>
    <row r="2" spans="2:24" ht="18.75" x14ac:dyDescent="0.15">
      <c r="B2" s="49"/>
      <c r="C2" s="148" t="s">
        <v>138</v>
      </c>
      <c r="D2" s="365" t="s">
        <v>139</v>
      </c>
      <c r="E2" s="365"/>
      <c r="F2" s="365"/>
      <c r="G2" s="365"/>
      <c r="H2" s="365"/>
      <c r="I2" s="365"/>
      <c r="J2" s="365"/>
      <c r="K2" s="73"/>
      <c r="M2" s="49"/>
      <c r="N2" s="148" t="s">
        <v>138</v>
      </c>
      <c r="O2" s="365" t="s">
        <v>139</v>
      </c>
      <c r="P2" s="365"/>
      <c r="Q2" s="365"/>
      <c r="R2" s="365"/>
      <c r="S2" s="365"/>
      <c r="T2" s="365"/>
      <c r="U2" s="365"/>
      <c r="V2" s="73"/>
    </row>
    <row r="3" spans="2:24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117</v>
      </c>
      <c r="M3" s="99" t="s">
        <v>66</v>
      </c>
      <c r="N3" s="65"/>
      <c r="O3" s="66"/>
      <c r="P3" s="67"/>
      <c r="Q3" s="68"/>
      <c r="R3" s="69"/>
      <c r="S3" s="70"/>
      <c r="T3" s="70"/>
      <c r="U3" s="71"/>
      <c r="V3" s="72" t="s">
        <v>100</v>
      </c>
    </row>
    <row r="4" spans="2:24" ht="14.25" customHeight="1" x14ac:dyDescent="0.15">
      <c r="B4" s="360" t="s">
        <v>80</v>
      </c>
      <c r="C4" s="353" t="s">
        <v>156</v>
      </c>
      <c r="D4" s="363">
        <f>IF(ISBLANK(F4),"",SUM(F4:F5))</f>
        <v>2</v>
      </c>
      <c r="E4" s="366"/>
      <c r="F4" s="145">
        <v>2</v>
      </c>
      <c r="G4" s="145" t="s">
        <v>51</v>
      </c>
      <c r="H4" s="145">
        <v>1</v>
      </c>
      <c r="I4" s="366"/>
      <c r="J4" s="363">
        <f>IF(ISBLANK(H4),"",SUM(H4:H5))</f>
        <v>1</v>
      </c>
      <c r="K4" s="353" t="s">
        <v>119</v>
      </c>
      <c r="M4" s="360" t="s">
        <v>80</v>
      </c>
      <c r="N4" s="353" t="s">
        <v>142</v>
      </c>
      <c r="O4" s="363">
        <f>IF(ISBLANK(Q4),"",SUM(Q4:Q5))</f>
        <v>1</v>
      </c>
      <c r="P4" s="366"/>
      <c r="Q4" s="145">
        <v>0</v>
      </c>
      <c r="R4" s="145" t="s">
        <v>51</v>
      </c>
      <c r="S4" s="145">
        <v>0</v>
      </c>
      <c r="T4" s="366"/>
      <c r="U4" s="363">
        <f>IF(ISBLANK(S4),"",SUM(S4:S5))</f>
        <v>0</v>
      </c>
      <c r="V4" s="353" t="s">
        <v>143</v>
      </c>
      <c r="X4" s="138" t="s">
        <v>103</v>
      </c>
    </row>
    <row r="5" spans="2:24" ht="14.25" customHeight="1" x14ac:dyDescent="0.15">
      <c r="B5" s="361"/>
      <c r="C5" s="353"/>
      <c r="D5" s="363"/>
      <c r="E5" s="366"/>
      <c r="F5" s="145">
        <v>0</v>
      </c>
      <c r="G5" s="145" t="s">
        <v>51</v>
      </c>
      <c r="H5" s="145">
        <v>0</v>
      </c>
      <c r="I5" s="366"/>
      <c r="J5" s="363"/>
      <c r="K5" s="353"/>
      <c r="M5" s="361"/>
      <c r="N5" s="353"/>
      <c r="O5" s="363"/>
      <c r="P5" s="366"/>
      <c r="Q5" s="145">
        <v>1</v>
      </c>
      <c r="R5" s="145" t="s">
        <v>51</v>
      </c>
      <c r="S5" s="145">
        <v>0</v>
      </c>
      <c r="T5" s="366"/>
      <c r="U5" s="363"/>
      <c r="V5" s="353"/>
      <c r="X5" s="138" t="s">
        <v>72</v>
      </c>
    </row>
    <row r="6" spans="2:24" ht="18.75" x14ac:dyDescent="0.15">
      <c r="B6" s="361"/>
      <c r="C6" s="54" t="s">
        <v>157</v>
      </c>
      <c r="D6" s="52"/>
      <c r="E6" s="52"/>
      <c r="F6" s="354" t="s">
        <v>29</v>
      </c>
      <c r="G6" s="354"/>
      <c r="H6" s="354"/>
      <c r="I6" s="52"/>
      <c r="J6" s="52"/>
      <c r="K6" s="55" t="s">
        <v>114</v>
      </c>
      <c r="M6" s="361"/>
      <c r="N6" s="54" t="s">
        <v>107</v>
      </c>
      <c r="O6" s="52"/>
      <c r="P6" s="52"/>
      <c r="Q6" s="354" t="s">
        <v>29</v>
      </c>
      <c r="R6" s="354"/>
      <c r="S6" s="354"/>
      <c r="T6" s="52"/>
      <c r="U6" s="52"/>
      <c r="V6" s="55"/>
    </row>
    <row r="7" spans="2:24" ht="18.75" x14ac:dyDescent="0.15">
      <c r="B7" s="361"/>
      <c r="C7" s="56"/>
      <c r="D7" s="52"/>
      <c r="E7" s="52"/>
      <c r="F7" s="354" t="s">
        <v>30</v>
      </c>
      <c r="G7" s="354"/>
      <c r="H7" s="354"/>
      <c r="I7" s="52"/>
      <c r="J7" s="52"/>
      <c r="K7" s="57"/>
      <c r="M7" s="361"/>
      <c r="N7" s="56"/>
      <c r="O7" s="52"/>
      <c r="P7" s="52"/>
      <c r="Q7" s="354" t="s">
        <v>30</v>
      </c>
      <c r="R7" s="354"/>
      <c r="S7" s="354"/>
      <c r="T7" s="52"/>
      <c r="U7" s="52"/>
      <c r="V7" s="57"/>
    </row>
    <row r="8" spans="2:24" ht="18.75" x14ac:dyDescent="0.15">
      <c r="B8" s="362"/>
      <c r="C8" s="56"/>
      <c r="D8" s="147"/>
      <c r="E8" s="147"/>
      <c r="F8" s="354" t="s">
        <v>31</v>
      </c>
      <c r="G8" s="354"/>
      <c r="H8" s="354"/>
      <c r="I8" s="147"/>
      <c r="J8" s="147"/>
      <c r="K8" s="57"/>
      <c r="M8" s="362"/>
      <c r="N8" s="56"/>
      <c r="O8" s="147"/>
      <c r="P8" s="147"/>
      <c r="Q8" s="354" t="s">
        <v>31</v>
      </c>
      <c r="R8" s="354"/>
      <c r="S8" s="354"/>
      <c r="T8" s="147"/>
      <c r="U8" s="147"/>
      <c r="V8" s="57"/>
    </row>
    <row r="9" spans="2:24" ht="18.75" x14ac:dyDescent="0.15">
      <c r="B9" s="150"/>
      <c r="C9" s="79"/>
      <c r="D9" s="144"/>
      <c r="E9" s="12"/>
      <c r="F9" s="141"/>
      <c r="G9" s="141"/>
      <c r="H9" s="141"/>
      <c r="I9" s="12"/>
      <c r="J9" s="144"/>
      <c r="K9" s="142"/>
      <c r="M9" s="150"/>
      <c r="N9" s="79"/>
      <c r="O9" s="144"/>
      <c r="P9" s="12"/>
      <c r="Q9" s="141"/>
      <c r="R9" s="141"/>
      <c r="S9" s="141"/>
      <c r="T9" s="12"/>
      <c r="U9" s="144"/>
      <c r="V9" s="142"/>
    </row>
    <row r="10" spans="2:24" ht="14.25" customHeight="1" x14ac:dyDescent="0.15">
      <c r="B10" s="355" t="s">
        <v>80</v>
      </c>
      <c r="C10" s="358" t="s">
        <v>158</v>
      </c>
      <c r="D10" s="359">
        <f>IF(ISBLANK(F10),"",SUM(F10:F11))</f>
        <v>2</v>
      </c>
      <c r="E10" s="64"/>
      <c r="F10" s="143">
        <v>1</v>
      </c>
      <c r="G10" s="143" t="s">
        <v>51</v>
      </c>
      <c r="H10" s="143">
        <v>3</v>
      </c>
      <c r="I10" s="64"/>
      <c r="J10" s="359">
        <f>IF(ISBLANK(H10),"",SUM(H10:H11))</f>
        <v>4</v>
      </c>
      <c r="K10" s="358" t="s">
        <v>102</v>
      </c>
      <c r="M10" s="355" t="s">
        <v>80</v>
      </c>
      <c r="N10" s="358" t="s">
        <v>144</v>
      </c>
      <c r="O10" s="359">
        <f>IF(ISBLANK(Q10),"",SUM(Q10:Q11))</f>
        <v>2</v>
      </c>
      <c r="P10" s="64"/>
      <c r="Q10" s="143">
        <v>0</v>
      </c>
      <c r="R10" s="143" t="s">
        <v>51</v>
      </c>
      <c r="S10" s="143">
        <v>0</v>
      </c>
      <c r="T10" s="64"/>
      <c r="U10" s="359">
        <f>IF(ISBLANK(S10),"",SUM(S10:S11))</f>
        <v>1</v>
      </c>
      <c r="V10" s="358" t="s">
        <v>81</v>
      </c>
    </row>
    <row r="11" spans="2:24" ht="14.25" customHeight="1" x14ac:dyDescent="0.15">
      <c r="B11" s="356"/>
      <c r="C11" s="358"/>
      <c r="D11" s="359"/>
      <c r="E11" s="64"/>
      <c r="F11" s="143">
        <v>1</v>
      </c>
      <c r="G11" s="143" t="s">
        <v>51</v>
      </c>
      <c r="H11" s="143">
        <v>1</v>
      </c>
      <c r="I11" s="64"/>
      <c r="J11" s="359"/>
      <c r="K11" s="358"/>
      <c r="M11" s="356"/>
      <c r="N11" s="358"/>
      <c r="O11" s="359"/>
      <c r="P11" s="64"/>
      <c r="Q11" s="143">
        <v>2</v>
      </c>
      <c r="R11" s="143" t="s">
        <v>51</v>
      </c>
      <c r="S11" s="143">
        <v>1</v>
      </c>
      <c r="T11" s="64"/>
      <c r="U11" s="359"/>
      <c r="V11" s="358"/>
    </row>
    <row r="12" spans="2:24" ht="18.75" x14ac:dyDescent="0.15">
      <c r="B12" s="356"/>
      <c r="C12" s="58" t="s">
        <v>159</v>
      </c>
      <c r="D12" s="146"/>
      <c r="E12" s="64"/>
      <c r="F12" s="351" t="s">
        <v>29</v>
      </c>
      <c r="G12" s="351"/>
      <c r="H12" s="351"/>
      <c r="I12" s="64"/>
      <c r="J12" s="146"/>
      <c r="K12" s="59" t="s">
        <v>160</v>
      </c>
      <c r="M12" s="356"/>
      <c r="N12" s="58" t="s">
        <v>145</v>
      </c>
      <c r="O12" s="146"/>
      <c r="P12" s="64"/>
      <c r="Q12" s="351" t="s">
        <v>29</v>
      </c>
      <c r="R12" s="351"/>
      <c r="S12" s="351"/>
      <c r="T12" s="64"/>
      <c r="U12" s="146"/>
      <c r="V12" s="59" t="s">
        <v>120</v>
      </c>
    </row>
    <row r="13" spans="2:24" ht="18.75" x14ac:dyDescent="0.15">
      <c r="B13" s="356"/>
      <c r="C13" s="60"/>
      <c r="D13" s="146"/>
      <c r="E13" s="64"/>
      <c r="F13" s="351" t="s">
        <v>30</v>
      </c>
      <c r="G13" s="351"/>
      <c r="H13" s="351"/>
      <c r="I13" s="64"/>
      <c r="J13" s="146"/>
      <c r="K13" s="61"/>
      <c r="M13" s="356"/>
      <c r="N13" s="60"/>
      <c r="O13" s="146"/>
      <c r="P13" s="64"/>
      <c r="Q13" s="351" t="s">
        <v>30</v>
      </c>
      <c r="R13" s="351"/>
      <c r="S13" s="351"/>
      <c r="T13" s="64"/>
      <c r="U13" s="146"/>
      <c r="V13" s="61"/>
    </row>
    <row r="14" spans="2:24" ht="18.75" x14ac:dyDescent="0.15">
      <c r="B14" s="357"/>
      <c r="C14" s="60"/>
      <c r="D14" s="146"/>
      <c r="E14" s="64"/>
      <c r="F14" s="351" t="s">
        <v>31</v>
      </c>
      <c r="G14" s="351"/>
      <c r="H14" s="351"/>
      <c r="I14" s="64"/>
      <c r="J14" s="146"/>
      <c r="K14" s="61"/>
      <c r="M14" s="357"/>
      <c r="N14" s="60"/>
      <c r="O14" s="146"/>
      <c r="P14" s="64"/>
      <c r="Q14" s="351" t="s">
        <v>31</v>
      </c>
      <c r="R14" s="351"/>
      <c r="S14" s="351"/>
      <c r="T14" s="64"/>
      <c r="U14" s="146"/>
      <c r="V14" s="61"/>
    </row>
    <row r="15" spans="2:24" ht="18.75" x14ac:dyDescent="0.15">
      <c r="B15" s="150"/>
      <c r="C15" s="79"/>
      <c r="D15" s="144"/>
      <c r="E15" s="12"/>
      <c r="F15" s="141"/>
      <c r="G15" s="141"/>
      <c r="H15" s="141"/>
      <c r="I15" s="12"/>
      <c r="J15" s="144"/>
      <c r="K15" s="142"/>
      <c r="M15" s="150"/>
      <c r="N15" s="79"/>
      <c r="O15" s="144"/>
      <c r="P15" s="12"/>
      <c r="Q15" s="141"/>
      <c r="R15" s="141"/>
      <c r="S15" s="141"/>
      <c r="T15" s="12"/>
      <c r="U15" s="144"/>
      <c r="V15" s="142"/>
    </row>
    <row r="16" spans="2:24" ht="14.25" customHeight="1" x14ac:dyDescent="0.15">
      <c r="B16" s="360" t="s">
        <v>80</v>
      </c>
      <c r="C16" s="353" t="s">
        <v>161</v>
      </c>
      <c r="D16" s="363">
        <f>IF(ISBLANK(F16),"",SUM(F16:F17))</f>
        <v>3</v>
      </c>
      <c r="E16" s="149"/>
      <c r="F16" s="145">
        <v>1</v>
      </c>
      <c r="G16" s="145" t="s">
        <v>51</v>
      </c>
      <c r="H16" s="145">
        <v>2</v>
      </c>
      <c r="I16" s="149"/>
      <c r="J16" s="363">
        <f>IF(ISBLANK(H16),"",SUM(H16:H17))</f>
        <v>2</v>
      </c>
      <c r="K16" s="353" t="s">
        <v>126</v>
      </c>
      <c r="M16" s="360" t="s">
        <v>80</v>
      </c>
      <c r="N16" s="353" t="s">
        <v>86</v>
      </c>
      <c r="O16" s="363">
        <f>IF(ISBLANK(Q16),"",SUM(Q16:Q17))</f>
        <v>0</v>
      </c>
      <c r="P16" s="149"/>
      <c r="Q16" s="145">
        <v>0</v>
      </c>
      <c r="R16" s="145" t="s">
        <v>51</v>
      </c>
      <c r="S16" s="145">
        <v>3</v>
      </c>
      <c r="T16" s="149"/>
      <c r="U16" s="363">
        <f>IF(ISBLANK(S16),"",SUM(S16:S17))</f>
        <v>5</v>
      </c>
      <c r="V16" s="353" t="s">
        <v>146</v>
      </c>
    </row>
    <row r="17" spans="2:22" ht="14.25" customHeight="1" x14ac:dyDescent="0.15">
      <c r="B17" s="361"/>
      <c r="C17" s="353"/>
      <c r="D17" s="363"/>
      <c r="E17" s="149"/>
      <c r="F17" s="145">
        <v>2</v>
      </c>
      <c r="G17" s="145" t="s">
        <v>51</v>
      </c>
      <c r="H17" s="145">
        <v>0</v>
      </c>
      <c r="I17" s="149"/>
      <c r="J17" s="363"/>
      <c r="K17" s="353"/>
      <c r="M17" s="361"/>
      <c r="N17" s="353"/>
      <c r="O17" s="363"/>
      <c r="P17" s="149"/>
      <c r="Q17" s="145">
        <v>0</v>
      </c>
      <c r="R17" s="145" t="s">
        <v>51</v>
      </c>
      <c r="S17" s="145">
        <v>2</v>
      </c>
      <c r="T17" s="149"/>
      <c r="U17" s="363"/>
      <c r="V17" s="353"/>
    </row>
    <row r="18" spans="2:22" ht="18.75" x14ac:dyDescent="0.15">
      <c r="B18" s="361"/>
      <c r="C18" s="54" t="s">
        <v>162</v>
      </c>
      <c r="D18" s="52"/>
      <c r="E18" s="52"/>
      <c r="F18" s="354" t="s">
        <v>29</v>
      </c>
      <c r="G18" s="354"/>
      <c r="H18" s="354"/>
      <c r="I18" s="52"/>
      <c r="J18" s="52"/>
      <c r="K18" s="55" t="s">
        <v>145</v>
      </c>
      <c r="M18" s="361"/>
      <c r="N18" s="54"/>
      <c r="O18" s="52"/>
      <c r="P18" s="52"/>
      <c r="Q18" s="354" t="s">
        <v>29</v>
      </c>
      <c r="R18" s="354"/>
      <c r="S18" s="354"/>
      <c r="T18" s="52"/>
      <c r="U18" s="52"/>
      <c r="V18" s="55" t="s">
        <v>147</v>
      </c>
    </row>
    <row r="19" spans="2:22" ht="18.75" x14ac:dyDescent="0.15">
      <c r="B19" s="361"/>
      <c r="C19" s="56"/>
      <c r="D19" s="52"/>
      <c r="E19" s="52"/>
      <c r="F19" s="354" t="s">
        <v>30</v>
      </c>
      <c r="G19" s="354"/>
      <c r="H19" s="354"/>
      <c r="I19" s="52"/>
      <c r="J19" s="52"/>
      <c r="K19" s="57" t="s">
        <v>163</v>
      </c>
      <c r="M19" s="361"/>
      <c r="N19" s="56"/>
      <c r="O19" s="52"/>
      <c r="P19" s="52"/>
      <c r="Q19" s="354" t="s">
        <v>30</v>
      </c>
      <c r="R19" s="354"/>
      <c r="S19" s="354"/>
      <c r="T19" s="52"/>
      <c r="U19" s="52"/>
      <c r="V19" s="57"/>
    </row>
    <row r="20" spans="2:22" ht="18.75" x14ac:dyDescent="0.15">
      <c r="B20" s="362"/>
      <c r="C20" s="56"/>
      <c r="D20" s="147"/>
      <c r="E20" s="147"/>
      <c r="F20" s="354" t="s">
        <v>31</v>
      </c>
      <c r="G20" s="354"/>
      <c r="H20" s="354"/>
      <c r="I20" s="147"/>
      <c r="J20" s="147"/>
      <c r="K20" s="57"/>
      <c r="M20" s="362"/>
      <c r="N20" s="56"/>
      <c r="O20" s="147"/>
      <c r="P20" s="147"/>
      <c r="Q20" s="354" t="s">
        <v>31</v>
      </c>
      <c r="R20" s="354"/>
      <c r="S20" s="354"/>
      <c r="T20" s="147"/>
      <c r="U20" s="147"/>
      <c r="V20" s="57"/>
    </row>
    <row r="21" spans="2:22" ht="18.75" x14ac:dyDescent="0.15">
      <c r="B21" s="150"/>
      <c r="C21" s="79"/>
      <c r="D21" s="144"/>
      <c r="E21" s="12"/>
      <c r="F21" s="141"/>
      <c r="G21" s="141"/>
      <c r="H21" s="141"/>
      <c r="I21" s="12"/>
      <c r="J21" s="144"/>
      <c r="K21" s="142"/>
      <c r="M21" s="150"/>
      <c r="N21" s="79"/>
      <c r="O21" s="144"/>
      <c r="P21" s="12"/>
      <c r="Q21" s="141"/>
      <c r="R21" s="141"/>
      <c r="S21" s="141"/>
      <c r="T21" s="12"/>
      <c r="U21" s="144"/>
      <c r="V21" s="142"/>
    </row>
    <row r="22" spans="2:22" ht="14.25" customHeight="1" x14ac:dyDescent="0.15">
      <c r="B22" s="355" t="s">
        <v>80</v>
      </c>
      <c r="C22" s="358" t="s">
        <v>164</v>
      </c>
      <c r="D22" s="359">
        <f>IF(ISBLANK(F22),"",SUM(F22:F23))</f>
        <v>1</v>
      </c>
      <c r="E22" s="64"/>
      <c r="F22" s="143">
        <v>0</v>
      </c>
      <c r="G22" s="143" t="s">
        <v>51</v>
      </c>
      <c r="H22" s="143">
        <v>1</v>
      </c>
      <c r="I22" s="64"/>
      <c r="J22" s="359">
        <f>IF(ISBLANK(H22),"",SUM(H22:H23))</f>
        <v>2</v>
      </c>
      <c r="K22" s="358" t="s">
        <v>165</v>
      </c>
      <c r="M22" s="355" t="s">
        <v>72</v>
      </c>
      <c r="N22" s="358" t="s">
        <v>74</v>
      </c>
      <c r="O22" s="359">
        <f>IF(ISBLANK(Q22),"",SUM(Q22:Q23))</f>
        <v>10</v>
      </c>
      <c r="P22" s="64"/>
      <c r="Q22" s="143">
        <v>7</v>
      </c>
      <c r="R22" s="143" t="s">
        <v>51</v>
      </c>
      <c r="S22" s="143">
        <v>0</v>
      </c>
      <c r="T22" s="64"/>
      <c r="U22" s="359">
        <f>IF(ISBLANK(S22),"",SUM(S22:S23))</f>
        <v>0</v>
      </c>
      <c r="V22" s="358" t="s">
        <v>148</v>
      </c>
    </row>
    <row r="23" spans="2:22" ht="14.25" customHeight="1" x14ac:dyDescent="0.15">
      <c r="B23" s="356"/>
      <c r="C23" s="358"/>
      <c r="D23" s="359"/>
      <c r="E23" s="64"/>
      <c r="F23" s="143">
        <v>1</v>
      </c>
      <c r="G23" s="143" t="s">
        <v>51</v>
      </c>
      <c r="H23" s="143">
        <v>1</v>
      </c>
      <c r="I23" s="64"/>
      <c r="J23" s="359"/>
      <c r="K23" s="358"/>
      <c r="M23" s="356"/>
      <c r="N23" s="358"/>
      <c r="O23" s="359"/>
      <c r="P23" s="64"/>
      <c r="Q23" s="143">
        <v>3</v>
      </c>
      <c r="R23" s="143" t="s">
        <v>51</v>
      </c>
      <c r="S23" s="143">
        <v>0</v>
      </c>
      <c r="T23" s="64"/>
      <c r="U23" s="359"/>
      <c r="V23" s="358"/>
    </row>
    <row r="24" spans="2:22" ht="18.75" x14ac:dyDescent="0.15">
      <c r="B24" s="356"/>
      <c r="C24" s="58" t="s">
        <v>166</v>
      </c>
      <c r="D24" s="146"/>
      <c r="E24" s="64"/>
      <c r="F24" s="351" t="s">
        <v>29</v>
      </c>
      <c r="G24" s="351"/>
      <c r="H24" s="351"/>
      <c r="I24" s="64"/>
      <c r="J24" s="146"/>
      <c r="K24" s="59" t="s">
        <v>167</v>
      </c>
      <c r="M24" s="356"/>
      <c r="N24" s="58" t="s">
        <v>149</v>
      </c>
      <c r="O24" s="146"/>
      <c r="P24" s="64"/>
      <c r="Q24" s="351" t="s">
        <v>29</v>
      </c>
      <c r="R24" s="351"/>
      <c r="S24" s="351"/>
      <c r="T24" s="64"/>
      <c r="U24" s="146"/>
      <c r="V24" s="59"/>
    </row>
    <row r="25" spans="2:22" ht="18.75" x14ac:dyDescent="0.15">
      <c r="B25" s="356"/>
      <c r="C25" s="60"/>
      <c r="D25" s="146"/>
      <c r="E25" s="64"/>
      <c r="F25" s="351" t="s">
        <v>30</v>
      </c>
      <c r="G25" s="351"/>
      <c r="H25" s="351"/>
      <c r="I25" s="64"/>
      <c r="J25" s="146"/>
      <c r="K25" s="61"/>
      <c r="M25" s="356"/>
      <c r="N25" s="60"/>
      <c r="O25" s="146"/>
      <c r="P25" s="64"/>
      <c r="Q25" s="351" t="s">
        <v>30</v>
      </c>
      <c r="R25" s="351"/>
      <c r="S25" s="351"/>
      <c r="T25" s="64"/>
      <c r="U25" s="146"/>
      <c r="V25" s="61"/>
    </row>
    <row r="26" spans="2:22" ht="18.75" x14ac:dyDescent="0.15">
      <c r="B26" s="357"/>
      <c r="C26" s="60"/>
      <c r="D26" s="146"/>
      <c r="E26" s="64"/>
      <c r="F26" s="351" t="s">
        <v>31</v>
      </c>
      <c r="G26" s="351"/>
      <c r="H26" s="351"/>
      <c r="I26" s="64"/>
      <c r="J26" s="146"/>
      <c r="K26" s="61"/>
      <c r="M26" s="357"/>
      <c r="N26" s="60"/>
      <c r="O26" s="146"/>
      <c r="P26" s="64"/>
      <c r="Q26" s="351" t="s">
        <v>31</v>
      </c>
      <c r="R26" s="351"/>
      <c r="S26" s="351"/>
      <c r="T26" s="64"/>
      <c r="U26" s="146"/>
      <c r="V26" s="61"/>
    </row>
    <row r="27" spans="2:22" ht="18.75" x14ac:dyDescent="0.15">
      <c r="B27" s="150"/>
      <c r="C27" s="79"/>
      <c r="D27" s="144"/>
      <c r="E27" s="12"/>
      <c r="F27" s="141"/>
      <c r="G27" s="141"/>
      <c r="H27" s="141"/>
      <c r="I27" s="12"/>
      <c r="J27" s="144"/>
      <c r="K27" s="142"/>
      <c r="M27" s="150"/>
      <c r="N27" s="79"/>
      <c r="O27" s="144"/>
      <c r="P27" s="12"/>
      <c r="Q27" s="141"/>
      <c r="R27" s="141"/>
      <c r="S27" s="141"/>
      <c r="T27" s="12"/>
      <c r="U27" s="144"/>
      <c r="V27" s="142"/>
    </row>
    <row r="28" spans="2:22" ht="14.25" customHeight="1" x14ac:dyDescent="0.15">
      <c r="B28" s="360" t="s">
        <v>80</v>
      </c>
      <c r="C28" s="353" t="s">
        <v>121</v>
      </c>
      <c r="D28" s="363">
        <f>IF(ISBLANK(F28),"",SUM(F28:F29))</f>
        <v>0</v>
      </c>
      <c r="E28" s="149"/>
      <c r="F28" s="145">
        <v>0</v>
      </c>
      <c r="G28" s="145" t="s">
        <v>51</v>
      </c>
      <c r="H28" s="145">
        <v>0</v>
      </c>
      <c r="I28" s="149"/>
      <c r="J28" s="363">
        <f>IF(ISBLANK(H28),"",SUM(H28:H29))</f>
        <v>3</v>
      </c>
      <c r="K28" s="353" t="s">
        <v>168</v>
      </c>
      <c r="M28" s="360" t="s">
        <v>72</v>
      </c>
      <c r="N28" s="353" t="s">
        <v>150</v>
      </c>
      <c r="O28" s="363">
        <f>IF(ISBLANK(Q28),"",SUM(Q28:Q29))</f>
        <v>0</v>
      </c>
      <c r="P28" s="149"/>
      <c r="Q28" s="145">
        <v>0</v>
      </c>
      <c r="R28" s="145" t="s">
        <v>51</v>
      </c>
      <c r="S28" s="145">
        <v>3</v>
      </c>
      <c r="T28" s="149"/>
      <c r="U28" s="363">
        <f>IF(ISBLANK(S28),"",SUM(S28:S29))</f>
        <v>3</v>
      </c>
      <c r="V28" s="353" t="s">
        <v>113</v>
      </c>
    </row>
    <row r="29" spans="2:22" ht="14.25" customHeight="1" x14ac:dyDescent="0.15">
      <c r="B29" s="361"/>
      <c r="C29" s="353"/>
      <c r="D29" s="363"/>
      <c r="E29" s="149"/>
      <c r="F29" s="145">
        <v>0</v>
      </c>
      <c r="G29" s="145" t="s">
        <v>51</v>
      </c>
      <c r="H29" s="145">
        <v>3</v>
      </c>
      <c r="I29" s="149"/>
      <c r="J29" s="363"/>
      <c r="K29" s="353"/>
      <c r="M29" s="361"/>
      <c r="N29" s="353"/>
      <c r="O29" s="363"/>
      <c r="P29" s="149"/>
      <c r="Q29" s="145">
        <v>0</v>
      </c>
      <c r="R29" s="145" t="s">
        <v>51</v>
      </c>
      <c r="S29" s="145">
        <v>0</v>
      </c>
      <c r="T29" s="149"/>
      <c r="U29" s="363"/>
      <c r="V29" s="353"/>
    </row>
    <row r="30" spans="2:22" ht="18.75" x14ac:dyDescent="0.15">
      <c r="B30" s="361"/>
      <c r="C30" s="54"/>
      <c r="D30" s="52"/>
      <c r="E30" s="52"/>
      <c r="F30" s="354" t="s">
        <v>29</v>
      </c>
      <c r="G30" s="354"/>
      <c r="H30" s="354"/>
      <c r="I30" s="52"/>
      <c r="J30" s="52"/>
      <c r="K30" s="55" t="s">
        <v>169</v>
      </c>
      <c r="M30" s="361"/>
      <c r="N30" s="54"/>
      <c r="O30" s="52"/>
      <c r="P30" s="52"/>
      <c r="Q30" s="354" t="s">
        <v>29</v>
      </c>
      <c r="R30" s="354"/>
      <c r="S30" s="354"/>
      <c r="T30" s="52"/>
      <c r="U30" s="52"/>
      <c r="V30" s="55" t="s">
        <v>151</v>
      </c>
    </row>
    <row r="31" spans="2:22" ht="18.75" x14ac:dyDescent="0.15">
      <c r="B31" s="361"/>
      <c r="C31" s="56"/>
      <c r="D31" s="52"/>
      <c r="E31" s="52"/>
      <c r="F31" s="354" t="s">
        <v>30</v>
      </c>
      <c r="G31" s="354"/>
      <c r="H31" s="354"/>
      <c r="I31" s="52"/>
      <c r="J31" s="52"/>
      <c r="K31" s="57"/>
      <c r="M31" s="361"/>
      <c r="N31" s="56"/>
      <c r="O31" s="52"/>
      <c r="P31" s="52"/>
      <c r="Q31" s="354" t="s">
        <v>30</v>
      </c>
      <c r="R31" s="354"/>
      <c r="S31" s="354"/>
      <c r="T31" s="52"/>
      <c r="U31" s="52"/>
      <c r="V31" s="57"/>
    </row>
    <row r="32" spans="2:22" ht="18.75" x14ac:dyDescent="0.15">
      <c r="B32" s="362"/>
      <c r="C32" s="56"/>
      <c r="D32" s="147"/>
      <c r="E32" s="147"/>
      <c r="F32" s="354" t="s">
        <v>31</v>
      </c>
      <c r="G32" s="354"/>
      <c r="H32" s="354"/>
      <c r="I32" s="147"/>
      <c r="J32" s="147"/>
      <c r="K32" s="57"/>
      <c r="M32" s="362"/>
      <c r="N32" s="56"/>
      <c r="O32" s="147"/>
      <c r="P32" s="147"/>
      <c r="Q32" s="354" t="s">
        <v>31</v>
      </c>
      <c r="R32" s="354"/>
      <c r="S32" s="354"/>
      <c r="T32" s="147"/>
      <c r="U32" s="147"/>
      <c r="V32" s="57"/>
    </row>
    <row r="33" spans="2:22" ht="18.75" x14ac:dyDescent="0.15">
      <c r="B33" s="150"/>
      <c r="C33" s="79"/>
      <c r="D33" s="144"/>
      <c r="E33" s="12"/>
      <c r="F33" s="141"/>
      <c r="G33" s="141"/>
      <c r="H33" s="141"/>
      <c r="I33" s="12"/>
      <c r="J33" s="144"/>
      <c r="K33" s="142"/>
      <c r="M33" s="150"/>
      <c r="N33" s="79"/>
      <c r="O33" s="144"/>
      <c r="P33" s="12"/>
      <c r="Q33" s="141"/>
      <c r="R33" s="141"/>
      <c r="S33" s="141"/>
      <c r="T33" s="12"/>
      <c r="U33" s="144"/>
      <c r="V33" s="142"/>
    </row>
    <row r="34" spans="2:22" ht="14.25" customHeight="1" x14ac:dyDescent="0.15">
      <c r="B34" s="355"/>
      <c r="C34" s="358"/>
      <c r="D34" s="359" t="str">
        <f>IF(ISBLANK(F34),"",SUM(F34:F35))</f>
        <v/>
      </c>
      <c r="E34" s="64"/>
      <c r="F34" s="143"/>
      <c r="G34" s="143" t="s">
        <v>51</v>
      </c>
      <c r="H34" s="143"/>
      <c r="I34" s="64"/>
      <c r="J34" s="359" t="str">
        <f>IF(ISBLANK(H34),"",SUM(H34:H35))</f>
        <v/>
      </c>
      <c r="K34" s="358"/>
      <c r="M34" s="355"/>
      <c r="N34" s="358"/>
      <c r="O34" s="359" t="str">
        <f>IF(ISBLANK(Q34),"",SUM(Q34:Q35))</f>
        <v/>
      </c>
      <c r="P34" s="64"/>
      <c r="Q34" s="143"/>
      <c r="R34" s="143" t="s">
        <v>51</v>
      </c>
      <c r="S34" s="143"/>
      <c r="T34" s="64"/>
      <c r="U34" s="359" t="str">
        <f>IF(ISBLANK(S34),"",SUM(S34:S35))</f>
        <v/>
      </c>
      <c r="V34" s="358"/>
    </row>
    <row r="35" spans="2:22" ht="14.25" customHeight="1" x14ac:dyDescent="0.15">
      <c r="B35" s="356"/>
      <c r="C35" s="358"/>
      <c r="D35" s="359"/>
      <c r="E35" s="64"/>
      <c r="F35" s="143"/>
      <c r="G35" s="143" t="s">
        <v>51</v>
      </c>
      <c r="H35" s="143"/>
      <c r="I35" s="64"/>
      <c r="J35" s="359"/>
      <c r="K35" s="358"/>
      <c r="M35" s="356"/>
      <c r="N35" s="358"/>
      <c r="O35" s="359"/>
      <c r="P35" s="64"/>
      <c r="Q35" s="143"/>
      <c r="R35" s="143" t="s">
        <v>51</v>
      </c>
      <c r="S35" s="143"/>
      <c r="T35" s="64"/>
      <c r="U35" s="359"/>
      <c r="V35" s="358"/>
    </row>
    <row r="36" spans="2:22" ht="18.75" x14ac:dyDescent="0.15">
      <c r="B36" s="356"/>
      <c r="C36" s="58"/>
      <c r="D36" s="146"/>
      <c r="E36" s="64"/>
      <c r="F36" s="351" t="s">
        <v>29</v>
      </c>
      <c r="G36" s="351"/>
      <c r="H36" s="351"/>
      <c r="I36" s="64"/>
      <c r="J36" s="146"/>
      <c r="K36" s="59"/>
      <c r="M36" s="356"/>
      <c r="N36" s="58"/>
      <c r="O36" s="146"/>
      <c r="P36" s="64"/>
      <c r="Q36" s="351" t="s">
        <v>29</v>
      </c>
      <c r="R36" s="351"/>
      <c r="S36" s="351"/>
      <c r="T36" s="64"/>
      <c r="U36" s="146"/>
      <c r="V36" s="59"/>
    </row>
    <row r="37" spans="2:22" ht="18.75" x14ac:dyDescent="0.15">
      <c r="B37" s="356"/>
      <c r="C37" s="60"/>
      <c r="D37" s="146"/>
      <c r="E37" s="64"/>
      <c r="F37" s="351" t="s">
        <v>30</v>
      </c>
      <c r="G37" s="351"/>
      <c r="H37" s="351"/>
      <c r="I37" s="64"/>
      <c r="J37" s="146"/>
      <c r="K37" s="61"/>
      <c r="M37" s="356"/>
      <c r="N37" s="60"/>
      <c r="O37" s="146"/>
      <c r="P37" s="64"/>
      <c r="Q37" s="351" t="s">
        <v>30</v>
      </c>
      <c r="R37" s="351"/>
      <c r="S37" s="351"/>
      <c r="T37" s="64"/>
      <c r="U37" s="146"/>
      <c r="V37" s="61"/>
    </row>
    <row r="38" spans="2:22" ht="18.75" x14ac:dyDescent="0.15">
      <c r="B38" s="357"/>
      <c r="C38" s="60"/>
      <c r="D38" s="146"/>
      <c r="E38" s="64"/>
      <c r="F38" s="351" t="s">
        <v>31</v>
      </c>
      <c r="G38" s="351"/>
      <c r="H38" s="351"/>
      <c r="I38" s="64"/>
      <c r="J38" s="146"/>
      <c r="K38" s="61"/>
      <c r="M38" s="357"/>
      <c r="N38" s="60"/>
      <c r="O38" s="146"/>
      <c r="P38" s="64"/>
      <c r="Q38" s="351" t="s">
        <v>31</v>
      </c>
      <c r="R38" s="351"/>
      <c r="S38" s="351"/>
      <c r="T38" s="64"/>
      <c r="U38" s="146"/>
      <c r="V38" s="61"/>
    </row>
    <row r="39" spans="2:22" ht="18.75" x14ac:dyDescent="0.15">
      <c r="B39" s="144"/>
      <c r="C39" s="79"/>
      <c r="D39" s="144"/>
      <c r="E39" s="12"/>
      <c r="F39" s="141"/>
      <c r="G39" s="141"/>
      <c r="H39" s="141"/>
      <c r="I39" s="12"/>
      <c r="J39" s="144"/>
      <c r="K39" s="142"/>
      <c r="M39" s="144"/>
      <c r="N39" s="79"/>
      <c r="O39" s="144"/>
      <c r="P39" s="12"/>
      <c r="Q39" s="141"/>
      <c r="R39" s="141"/>
      <c r="S39" s="141"/>
      <c r="T39" s="12"/>
      <c r="U39" s="144"/>
      <c r="V39" s="142"/>
    </row>
    <row r="40" spans="2:22" ht="14.25" customHeight="1" x14ac:dyDescent="0.15">
      <c r="B40" s="352"/>
      <c r="C40" s="349"/>
      <c r="D40" s="352"/>
      <c r="E40" s="12"/>
      <c r="F40" s="141"/>
      <c r="G40" s="141"/>
      <c r="H40" s="141"/>
      <c r="I40" s="12"/>
      <c r="J40" s="352"/>
      <c r="K40" s="349"/>
      <c r="M40" s="352"/>
      <c r="N40" s="349"/>
      <c r="O40" s="352"/>
      <c r="P40" s="12"/>
      <c r="Q40" s="141"/>
      <c r="R40" s="141"/>
      <c r="S40" s="141"/>
      <c r="T40" s="12"/>
      <c r="U40" s="352"/>
      <c r="V40" s="349"/>
    </row>
    <row r="41" spans="2:22" ht="14.25" customHeight="1" x14ac:dyDescent="0.15">
      <c r="B41" s="352"/>
      <c r="C41" s="349"/>
      <c r="D41" s="352"/>
      <c r="E41" s="12"/>
      <c r="F41" s="141"/>
      <c r="G41" s="141"/>
      <c r="H41" s="141"/>
      <c r="I41" s="12"/>
      <c r="J41" s="352"/>
      <c r="K41" s="349"/>
      <c r="M41" s="352"/>
      <c r="N41" s="349"/>
      <c r="O41" s="352"/>
      <c r="P41" s="12"/>
      <c r="Q41" s="141"/>
      <c r="R41" s="141"/>
      <c r="S41" s="141"/>
      <c r="T41" s="12"/>
      <c r="U41" s="352"/>
      <c r="V41" s="349"/>
    </row>
    <row r="42" spans="2:22" ht="18.75" x14ac:dyDescent="0.15">
      <c r="B42" s="144"/>
      <c r="C42" s="74"/>
      <c r="D42" s="139"/>
      <c r="E42" s="139"/>
      <c r="F42" s="348"/>
      <c r="G42" s="348"/>
      <c r="H42" s="348"/>
      <c r="I42" s="139"/>
      <c r="J42" s="139"/>
      <c r="K42" s="75"/>
      <c r="M42" s="144"/>
      <c r="N42" s="74"/>
      <c r="O42" s="139"/>
      <c r="P42" s="139"/>
      <c r="Q42" s="348"/>
      <c r="R42" s="348"/>
      <c r="S42" s="348"/>
      <c r="T42" s="139"/>
      <c r="U42" s="139"/>
      <c r="V42" s="75"/>
    </row>
    <row r="43" spans="2:22" ht="18.75" x14ac:dyDescent="0.15">
      <c r="B43" s="144"/>
      <c r="C43" s="74"/>
      <c r="D43" s="139"/>
      <c r="E43" s="139"/>
      <c r="F43" s="348"/>
      <c r="G43" s="348"/>
      <c r="H43" s="348"/>
      <c r="I43" s="139"/>
      <c r="J43" s="139"/>
      <c r="K43" s="75"/>
      <c r="M43" s="144"/>
      <c r="N43" s="74"/>
      <c r="O43" s="139"/>
      <c r="P43" s="139"/>
      <c r="Q43" s="348"/>
      <c r="R43" s="348"/>
      <c r="S43" s="348"/>
      <c r="T43" s="139"/>
      <c r="U43" s="139"/>
      <c r="V43" s="75"/>
    </row>
    <row r="44" spans="2:22" ht="18.75" x14ac:dyDescent="0.15">
      <c r="B44" s="144"/>
      <c r="C44" s="74"/>
      <c r="D44" s="144"/>
      <c r="E44" s="144"/>
      <c r="F44" s="348"/>
      <c r="G44" s="348"/>
      <c r="H44" s="348"/>
      <c r="I44" s="144"/>
      <c r="J44" s="144"/>
      <c r="K44" s="75"/>
      <c r="M44" s="144"/>
      <c r="N44" s="74"/>
      <c r="O44" s="144"/>
      <c r="P44" s="144"/>
      <c r="Q44" s="348"/>
      <c r="R44" s="348"/>
      <c r="S44" s="348"/>
      <c r="T44" s="144"/>
      <c r="U44" s="144"/>
      <c r="V44" s="75"/>
    </row>
    <row r="45" spans="2:22" ht="18.75" customHeight="1" x14ac:dyDescent="0.15">
      <c r="B45" s="77"/>
      <c r="C45" s="350"/>
      <c r="D45" s="350"/>
      <c r="E45" s="350"/>
      <c r="F45" s="350"/>
      <c r="G45" s="350"/>
      <c r="H45" s="350"/>
      <c r="I45" s="350"/>
      <c r="J45" s="350"/>
      <c r="K45" s="350"/>
      <c r="M45" s="77"/>
      <c r="N45" s="350"/>
      <c r="O45" s="350"/>
      <c r="P45" s="350"/>
      <c r="Q45" s="350"/>
      <c r="R45" s="350"/>
      <c r="S45" s="350"/>
      <c r="T45" s="350"/>
      <c r="U45" s="350"/>
      <c r="V45" s="350"/>
    </row>
    <row r="46" spans="2:22" ht="14.25" customHeight="1" x14ac:dyDescent="0.15">
      <c r="C46" s="350"/>
      <c r="D46" s="350"/>
      <c r="E46" s="350"/>
      <c r="F46" s="350"/>
      <c r="G46" s="350"/>
      <c r="H46" s="350"/>
      <c r="I46" s="350"/>
      <c r="J46" s="350"/>
      <c r="K46" s="350"/>
      <c r="N46" s="350"/>
      <c r="O46" s="350"/>
      <c r="P46" s="350"/>
      <c r="Q46" s="350"/>
      <c r="R46" s="350"/>
      <c r="S46" s="350"/>
      <c r="T46" s="350"/>
      <c r="U46" s="350"/>
      <c r="V46" s="350"/>
    </row>
    <row r="47" spans="2:22" ht="14.25" customHeight="1" x14ac:dyDescent="0.15">
      <c r="C47" s="140"/>
      <c r="D47" s="139"/>
      <c r="E47" s="12"/>
      <c r="F47" s="141"/>
      <c r="G47" s="141"/>
      <c r="H47" s="141"/>
      <c r="I47" s="12"/>
      <c r="J47" s="139"/>
      <c r="K47" s="140"/>
      <c r="N47" s="140"/>
      <c r="O47" s="139"/>
      <c r="P47" s="12"/>
      <c r="Q47" s="141"/>
      <c r="R47" s="141"/>
      <c r="S47" s="141"/>
      <c r="T47" s="12"/>
      <c r="U47" s="139"/>
      <c r="V47" s="140"/>
    </row>
    <row r="48" spans="2:22" ht="18.75" x14ac:dyDescent="0.15">
      <c r="C48" s="74"/>
      <c r="D48" s="144"/>
      <c r="E48" s="12"/>
      <c r="F48" s="348"/>
      <c r="G48" s="348"/>
      <c r="H48" s="348"/>
      <c r="I48" s="12"/>
      <c r="J48" s="144"/>
      <c r="K48" s="75"/>
      <c r="N48" s="74"/>
      <c r="O48" s="144"/>
      <c r="P48" s="12"/>
      <c r="Q48" s="348"/>
      <c r="R48" s="348"/>
      <c r="S48" s="348"/>
      <c r="T48" s="12"/>
      <c r="U48" s="144"/>
      <c r="V48" s="75"/>
    </row>
    <row r="49" spans="3:22" ht="18.75" x14ac:dyDescent="0.15">
      <c r="C49" s="74"/>
      <c r="D49" s="144"/>
      <c r="E49" s="12"/>
      <c r="F49" s="348"/>
      <c r="G49" s="348"/>
      <c r="H49" s="348"/>
      <c r="I49" s="12"/>
      <c r="J49" s="144"/>
      <c r="K49" s="75"/>
      <c r="N49" s="74"/>
      <c r="O49" s="144"/>
      <c r="P49" s="12"/>
      <c r="Q49" s="348"/>
      <c r="R49" s="348"/>
      <c r="S49" s="348"/>
      <c r="T49" s="12"/>
      <c r="U49" s="144"/>
      <c r="V49" s="75"/>
    </row>
    <row r="50" spans="3:22" ht="18.75" x14ac:dyDescent="0.15">
      <c r="C50" s="74"/>
      <c r="D50" s="144"/>
      <c r="E50" s="12"/>
      <c r="F50" s="348"/>
      <c r="G50" s="348"/>
      <c r="H50" s="348"/>
      <c r="I50" s="12"/>
      <c r="J50" s="144"/>
      <c r="K50" s="75"/>
      <c r="N50" s="74"/>
      <c r="O50" s="144"/>
      <c r="P50" s="12"/>
      <c r="Q50" s="348"/>
      <c r="R50" s="348"/>
      <c r="S50" s="348"/>
      <c r="T50" s="12"/>
      <c r="U50" s="144"/>
      <c r="V50" s="75"/>
    </row>
    <row r="51" spans="3:22" x14ac:dyDescent="0.15">
      <c r="C51" s="76"/>
      <c r="D51" s="77"/>
      <c r="E51" s="77"/>
      <c r="F51" s="76"/>
      <c r="G51" s="76"/>
      <c r="H51" s="76"/>
      <c r="I51" s="77"/>
      <c r="J51" s="77"/>
      <c r="K51" s="76"/>
      <c r="N51" s="76"/>
      <c r="O51" s="77"/>
      <c r="P51" s="77"/>
      <c r="Q51" s="76"/>
      <c r="R51" s="76"/>
      <c r="S51" s="76"/>
      <c r="T51" s="77"/>
      <c r="U51" s="77"/>
      <c r="V51" s="76"/>
    </row>
    <row r="52" spans="3:22" x14ac:dyDescent="0.15">
      <c r="K52" s="78"/>
      <c r="V52" s="78"/>
    </row>
  </sheetData>
  <mergeCells count="128">
    <mergeCell ref="F49:H49"/>
    <mergeCell ref="Q49:S49"/>
    <mergeCell ref="F50:H50"/>
    <mergeCell ref="Q50:S50"/>
    <mergeCell ref="F44:H44"/>
    <mergeCell ref="Q44:S44"/>
    <mergeCell ref="C45:K46"/>
    <mergeCell ref="N45:V46"/>
    <mergeCell ref="F48:H48"/>
    <mergeCell ref="Q48:S48"/>
    <mergeCell ref="U40:U41"/>
    <mergeCell ref="V40:V41"/>
    <mergeCell ref="F42:H42"/>
    <mergeCell ref="Q42:S42"/>
    <mergeCell ref="F43:H43"/>
    <mergeCell ref="Q43:S43"/>
    <mergeCell ref="F38:H38"/>
    <mergeCell ref="Q38:S38"/>
    <mergeCell ref="B40:B41"/>
    <mergeCell ref="C40:C41"/>
    <mergeCell ref="D40:D41"/>
    <mergeCell ref="J40:J41"/>
    <mergeCell ref="K40:K41"/>
    <mergeCell ref="M40:M41"/>
    <mergeCell ref="N40:N41"/>
    <mergeCell ref="O40:O41"/>
    <mergeCell ref="U34:U35"/>
    <mergeCell ref="V34:V35"/>
    <mergeCell ref="F36:H36"/>
    <mergeCell ref="Q36:S36"/>
    <mergeCell ref="F37:H37"/>
    <mergeCell ref="Q37:S37"/>
    <mergeCell ref="F32:H32"/>
    <mergeCell ref="Q32:S32"/>
    <mergeCell ref="B34:B38"/>
    <mergeCell ref="C34:C35"/>
    <mergeCell ref="D34:D35"/>
    <mergeCell ref="J34:J35"/>
    <mergeCell ref="K34:K35"/>
    <mergeCell ref="M34:M38"/>
    <mergeCell ref="N34:N35"/>
    <mergeCell ref="O34:O35"/>
    <mergeCell ref="U28:U29"/>
    <mergeCell ref="V28:V29"/>
    <mergeCell ref="F30:H30"/>
    <mergeCell ref="Q30:S30"/>
    <mergeCell ref="F31:H31"/>
    <mergeCell ref="Q31:S31"/>
    <mergeCell ref="F26:H26"/>
    <mergeCell ref="Q26:S26"/>
    <mergeCell ref="B28:B32"/>
    <mergeCell ref="C28:C29"/>
    <mergeCell ref="D28:D29"/>
    <mergeCell ref="J28:J29"/>
    <mergeCell ref="K28:K29"/>
    <mergeCell ref="M28:M32"/>
    <mergeCell ref="N28:N29"/>
    <mergeCell ref="O28:O29"/>
    <mergeCell ref="U22:U23"/>
    <mergeCell ref="V22:V23"/>
    <mergeCell ref="F24:H24"/>
    <mergeCell ref="Q24:S24"/>
    <mergeCell ref="F25:H25"/>
    <mergeCell ref="Q25:S25"/>
    <mergeCell ref="F20:H20"/>
    <mergeCell ref="Q20:S20"/>
    <mergeCell ref="B22:B26"/>
    <mergeCell ref="C22:C23"/>
    <mergeCell ref="D22:D23"/>
    <mergeCell ref="J22:J23"/>
    <mergeCell ref="K22:K23"/>
    <mergeCell ref="M22:M26"/>
    <mergeCell ref="N22:N23"/>
    <mergeCell ref="O22:O23"/>
    <mergeCell ref="U16:U17"/>
    <mergeCell ref="V16:V17"/>
    <mergeCell ref="F18:H18"/>
    <mergeCell ref="Q18:S18"/>
    <mergeCell ref="F19:H19"/>
    <mergeCell ref="Q19:S19"/>
    <mergeCell ref="F14:H14"/>
    <mergeCell ref="Q14:S14"/>
    <mergeCell ref="B16:B20"/>
    <mergeCell ref="C16:C17"/>
    <mergeCell ref="D16:D17"/>
    <mergeCell ref="J16:J17"/>
    <mergeCell ref="K16:K17"/>
    <mergeCell ref="M16:M20"/>
    <mergeCell ref="N16:N17"/>
    <mergeCell ref="O16:O17"/>
    <mergeCell ref="U10:U11"/>
    <mergeCell ref="V10:V11"/>
    <mergeCell ref="F12:H12"/>
    <mergeCell ref="Q12:S12"/>
    <mergeCell ref="F13:H13"/>
    <mergeCell ref="Q13:S13"/>
    <mergeCell ref="F8:H8"/>
    <mergeCell ref="Q8:S8"/>
    <mergeCell ref="B10:B14"/>
    <mergeCell ref="C10:C11"/>
    <mergeCell ref="D10:D11"/>
    <mergeCell ref="J10:J11"/>
    <mergeCell ref="K10:K11"/>
    <mergeCell ref="M10:M14"/>
    <mergeCell ref="N10:N11"/>
    <mergeCell ref="O10:O11"/>
    <mergeCell ref="V4:V5"/>
    <mergeCell ref="F6:H6"/>
    <mergeCell ref="Q6:S6"/>
    <mergeCell ref="F7:H7"/>
    <mergeCell ref="Q7:S7"/>
    <mergeCell ref="K4:K5"/>
    <mergeCell ref="M4:M8"/>
    <mergeCell ref="N4:N5"/>
    <mergeCell ref="O4:O5"/>
    <mergeCell ref="P4:P5"/>
    <mergeCell ref="T4:T5"/>
    <mergeCell ref="B1:J1"/>
    <mergeCell ref="M1:U1"/>
    <mergeCell ref="D2:J2"/>
    <mergeCell ref="O2:U2"/>
    <mergeCell ref="B4:B8"/>
    <mergeCell ref="C4:C5"/>
    <mergeCell ref="D4:D5"/>
    <mergeCell ref="E4:E5"/>
    <mergeCell ref="I4:I5"/>
    <mergeCell ref="J4:J5"/>
    <mergeCell ref="U4:U5"/>
  </mergeCells>
  <phoneticPr fontId="27"/>
  <dataValidations count="2">
    <dataValidation type="list" allowBlank="1" showInputMessage="1" showErrorMessage="1" sqref="B4:B8 B34:B38 B28:B32 B22:B26 B16:B20 B10:B14">
      <formula1>$N$4:$N$5</formula1>
    </dataValidation>
    <dataValidation type="list" allowBlank="1" showInputMessage="1" showErrorMessage="1" sqref="M4:M8 M10:M14 M16:M20 M22:M26 M28:M32 M34:M38">
      <formula1>$X$4:$X$5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zoomScale="80" zoomScaleNormal="80" zoomScaleSheetLayoutView="80" workbookViewId="0">
      <selection activeCell="W7" sqref="W7"/>
    </sheetView>
  </sheetViews>
  <sheetFormatPr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style="49" customWidth="1"/>
    <col min="13" max="13" width="4.375" style="1" customWidth="1"/>
    <col min="14" max="14" width="24.875" style="1" customWidth="1"/>
    <col min="15" max="15" width="4.375" style="1" customWidth="1"/>
    <col min="16" max="16" width="2.25" style="1" customWidth="1"/>
    <col min="17" max="19" width="3.5" style="1" customWidth="1"/>
    <col min="20" max="20" width="2.25" style="1" customWidth="1"/>
    <col min="21" max="21" width="4.375" style="1" customWidth="1"/>
    <col min="22" max="22" width="24.875" style="1" customWidth="1"/>
    <col min="23" max="23" width="6.875" style="50" customWidth="1"/>
    <col min="24" max="24" width="0" style="50" hidden="1" customWidth="1"/>
    <col min="25" max="16384" width="9" style="50"/>
  </cols>
  <sheetData>
    <row r="1" spans="2:24" ht="17.25" x14ac:dyDescent="0.15">
      <c r="B1" s="364" t="s">
        <v>67</v>
      </c>
      <c r="C1" s="364"/>
      <c r="D1" s="364"/>
      <c r="E1" s="364"/>
      <c r="F1" s="364"/>
      <c r="G1" s="364"/>
      <c r="H1" s="364"/>
      <c r="I1" s="364"/>
      <c r="J1" s="364"/>
      <c r="K1" s="4" t="s">
        <v>22</v>
      </c>
      <c r="M1" s="364" t="s">
        <v>67</v>
      </c>
      <c r="N1" s="364"/>
      <c r="O1" s="364"/>
      <c r="P1" s="364"/>
      <c r="Q1" s="364"/>
      <c r="R1" s="364"/>
      <c r="S1" s="364"/>
      <c r="T1" s="364"/>
      <c r="U1" s="364"/>
      <c r="V1" s="4" t="s">
        <v>22</v>
      </c>
    </row>
    <row r="2" spans="2:24" ht="18.75" x14ac:dyDescent="0.15">
      <c r="B2" s="49"/>
      <c r="C2" s="136" t="s">
        <v>50</v>
      </c>
      <c r="D2" s="365" t="s">
        <v>99</v>
      </c>
      <c r="E2" s="365"/>
      <c r="F2" s="365"/>
      <c r="G2" s="365"/>
      <c r="H2" s="365"/>
      <c r="I2" s="365"/>
      <c r="J2" s="365"/>
      <c r="K2" s="73"/>
      <c r="M2" s="49"/>
      <c r="N2" s="92" t="s">
        <v>98</v>
      </c>
      <c r="O2" s="365" t="s">
        <v>99</v>
      </c>
      <c r="P2" s="365"/>
      <c r="Q2" s="365"/>
      <c r="R2" s="365"/>
      <c r="S2" s="365"/>
      <c r="T2" s="365"/>
      <c r="U2" s="365"/>
      <c r="V2" s="73"/>
    </row>
    <row r="3" spans="2:24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117</v>
      </c>
      <c r="M3" s="99" t="s">
        <v>66</v>
      </c>
      <c r="N3" s="65"/>
      <c r="O3" s="66"/>
      <c r="P3" s="67"/>
      <c r="Q3" s="68"/>
      <c r="R3" s="69"/>
      <c r="S3" s="70"/>
      <c r="T3" s="70"/>
      <c r="U3" s="71"/>
      <c r="V3" s="72" t="s">
        <v>100</v>
      </c>
    </row>
    <row r="4" spans="2:24" ht="14.25" customHeight="1" x14ac:dyDescent="0.15">
      <c r="B4" s="360" t="s">
        <v>80</v>
      </c>
      <c r="C4" s="353" t="s">
        <v>118</v>
      </c>
      <c r="D4" s="363">
        <f>IF(ISBLANK(F4),"",SUM(F4:F5))</f>
        <v>0</v>
      </c>
      <c r="E4" s="366"/>
      <c r="F4" s="133">
        <v>0</v>
      </c>
      <c r="G4" s="133" t="s">
        <v>51</v>
      </c>
      <c r="H4" s="133">
        <v>1</v>
      </c>
      <c r="I4" s="366"/>
      <c r="J4" s="363">
        <f>IF(ISBLANK(H4),"",SUM(H4:H5))</f>
        <v>1</v>
      </c>
      <c r="K4" s="353" t="s">
        <v>119</v>
      </c>
      <c r="M4" s="360" t="s">
        <v>80</v>
      </c>
      <c r="N4" s="353" t="s">
        <v>101</v>
      </c>
      <c r="O4" s="363">
        <f>IF(ISBLANK(Q4),"",SUM(Q4:Q5))</f>
        <v>6</v>
      </c>
      <c r="P4" s="366"/>
      <c r="Q4" s="89">
        <v>5</v>
      </c>
      <c r="R4" s="89" t="s">
        <v>51</v>
      </c>
      <c r="S4" s="89">
        <v>0</v>
      </c>
      <c r="T4" s="366"/>
      <c r="U4" s="363">
        <f>IF(ISBLANK(S4),"",SUM(S4:S5))</f>
        <v>0</v>
      </c>
      <c r="V4" s="353" t="s">
        <v>102</v>
      </c>
      <c r="X4" s="138" t="s">
        <v>103</v>
      </c>
    </row>
    <row r="5" spans="2:24" ht="14.25" customHeight="1" x14ac:dyDescent="0.15">
      <c r="B5" s="361"/>
      <c r="C5" s="353"/>
      <c r="D5" s="363"/>
      <c r="E5" s="366"/>
      <c r="F5" s="133">
        <v>0</v>
      </c>
      <c r="G5" s="133" t="s">
        <v>51</v>
      </c>
      <c r="H5" s="133">
        <v>0</v>
      </c>
      <c r="I5" s="366"/>
      <c r="J5" s="363"/>
      <c r="K5" s="353"/>
      <c r="M5" s="361"/>
      <c r="N5" s="353"/>
      <c r="O5" s="363"/>
      <c r="P5" s="366"/>
      <c r="Q5" s="89">
        <v>1</v>
      </c>
      <c r="R5" s="89" t="s">
        <v>51</v>
      </c>
      <c r="S5" s="89">
        <v>0</v>
      </c>
      <c r="T5" s="366"/>
      <c r="U5" s="363"/>
      <c r="V5" s="353"/>
      <c r="X5" s="138" t="s">
        <v>72</v>
      </c>
    </row>
    <row r="6" spans="2:24" ht="18.75" x14ac:dyDescent="0.15">
      <c r="B6" s="361"/>
      <c r="C6" s="54"/>
      <c r="D6" s="52"/>
      <c r="E6" s="52"/>
      <c r="F6" s="354" t="s">
        <v>29</v>
      </c>
      <c r="G6" s="354"/>
      <c r="H6" s="354"/>
      <c r="I6" s="52"/>
      <c r="J6" s="52"/>
      <c r="K6" s="55" t="s">
        <v>120</v>
      </c>
      <c r="M6" s="361"/>
      <c r="N6" s="54" t="s">
        <v>104</v>
      </c>
      <c r="O6" s="52"/>
      <c r="P6" s="52"/>
      <c r="Q6" s="354" t="s">
        <v>29</v>
      </c>
      <c r="R6" s="354"/>
      <c r="S6" s="354"/>
      <c r="T6" s="52"/>
      <c r="U6" s="52"/>
      <c r="V6" s="55"/>
    </row>
    <row r="7" spans="2:24" ht="18.75" x14ac:dyDescent="0.15">
      <c r="B7" s="361"/>
      <c r="C7" s="56"/>
      <c r="D7" s="52"/>
      <c r="E7" s="52"/>
      <c r="F7" s="354" t="s">
        <v>30</v>
      </c>
      <c r="G7" s="354"/>
      <c r="H7" s="354"/>
      <c r="I7" s="52"/>
      <c r="J7" s="52"/>
      <c r="K7" s="57"/>
      <c r="M7" s="361"/>
      <c r="N7" s="56"/>
      <c r="O7" s="52"/>
      <c r="P7" s="52"/>
      <c r="Q7" s="354" t="s">
        <v>30</v>
      </c>
      <c r="R7" s="354"/>
      <c r="S7" s="354"/>
      <c r="T7" s="52"/>
      <c r="U7" s="52"/>
      <c r="V7" s="57"/>
    </row>
    <row r="8" spans="2:24" ht="18.75" x14ac:dyDescent="0.15">
      <c r="B8" s="362"/>
      <c r="C8" s="56"/>
      <c r="D8" s="135"/>
      <c r="E8" s="135"/>
      <c r="F8" s="354" t="s">
        <v>31</v>
      </c>
      <c r="G8" s="354"/>
      <c r="H8" s="354"/>
      <c r="I8" s="135"/>
      <c r="J8" s="135"/>
      <c r="K8" s="57"/>
      <c r="M8" s="362"/>
      <c r="N8" s="56"/>
      <c r="O8" s="91"/>
      <c r="P8" s="91"/>
      <c r="Q8" s="354" t="s">
        <v>31</v>
      </c>
      <c r="R8" s="354"/>
      <c r="S8" s="354"/>
      <c r="T8" s="91"/>
      <c r="U8" s="91"/>
      <c r="V8" s="57"/>
    </row>
    <row r="9" spans="2:24" ht="18.75" x14ac:dyDescent="0.15">
      <c r="B9" s="129"/>
      <c r="C9" s="79"/>
      <c r="D9" s="128"/>
      <c r="E9" s="12"/>
      <c r="F9" s="131"/>
      <c r="G9" s="131"/>
      <c r="H9" s="131"/>
      <c r="I9" s="12"/>
      <c r="J9" s="128"/>
      <c r="K9" s="130"/>
      <c r="M9" s="101"/>
      <c r="N9" s="79"/>
      <c r="O9" s="86"/>
      <c r="P9" s="12"/>
      <c r="Q9" s="85"/>
      <c r="R9" s="85"/>
      <c r="S9" s="85"/>
      <c r="T9" s="12"/>
      <c r="U9" s="86"/>
      <c r="V9" s="87"/>
    </row>
    <row r="10" spans="2:24" ht="14.25" customHeight="1" x14ac:dyDescent="0.15">
      <c r="B10" s="355" t="s">
        <v>80</v>
      </c>
      <c r="C10" s="358" t="s">
        <v>121</v>
      </c>
      <c r="D10" s="359">
        <f>IF(ISBLANK(F10),"",SUM(F10:F11))</f>
        <v>3</v>
      </c>
      <c r="E10" s="64"/>
      <c r="F10" s="132">
        <v>0</v>
      </c>
      <c r="G10" s="132" t="s">
        <v>51</v>
      </c>
      <c r="H10" s="132">
        <v>2</v>
      </c>
      <c r="I10" s="64"/>
      <c r="J10" s="359">
        <f>IF(ISBLANK(H10),"",SUM(H10:H11))</f>
        <v>3</v>
      </c>
      <c r="K10" s="358" t="s">
        <v>122</v>
      </c>
      <c r="M10" s="355" t="s">
        <v>80</v>
      </c>
      <c r="N10" s="358" t="s">
        <v>105</v>
      </c>
      <c r="O10" s="359">
        <f>IF(ISBLANK(Q10),"",SUM(Q10:Q11))</f>
        <v>1</v>
      </c>
      <c r="P10" s="64"/>
      <c r="Q10" s="88">
        <v>0</v>
      </c>
      <c r="R10" s="88" t="s">
        <v>51</v>
      </c>
      <c r="S10" s="88">
        <v>3</v>
      </c>
      <c r="T10" s="64"/>
      <c r="U10" s="359">
        <f>IF(ISBLANK(S10),"",SUM(S10:S11))</f>
        <v>3</v>
      </c>
      <c r="V10" s="358" t="s">
        <v>106</v>
      </c>
    </row>
    <row r="11" spans="2:24" ht="14.25" customHeight="1" x14ac:dyDescent="0.15">
      <c r="B11" s="356"/>
      <c r="C11" s="358"/>
      <c r="D11" s="359"/>
      <c r="E11" s="64"/>
      <c r="F11" s="132">
        <v>3</v>
      </c>
      <c r="G11" s="132" t="s">
        <v>51</v>
      </c>
      <c r="H11" s="132">
        <v>1</v>
      </c>
      <c r="I11" s="64"/>
      <c r="J11" s="359"/>
      <c r="K11" s="358"/>
      <c r="M11" s="356"/>
      <c r="N11" s="358"/>
      <c r="O11" s="359"/>
      <c r="P11" s="64"/>
      <c r="Q11" s="88">
        <v>1</v>
      </c>
      <c r="R11" s="88" t="s">
        <v>51</v>
      </c>
      <c r="S11" s="88">
        <v>0</v>
      </c>
      <c r="T11" s="64"/>
      <c r="U11" s="359"/>
      <c r="V11" s="358"/>
    </row>
    <row r="12" spans="2:24" ht="18.75" x14ac:dyDescent="0.15">
      <c r="B12" s="356"/>
      <c r="C12" s="58" t="s">
        <v>123</v>
      </c>
      <c r="D12" s="134"/>
      <c r="E12" s="64"/>
      <c r="F12" s="351" t="s">
        <v>29</v>
      </c>
      <c r="G12" s="351"/>
      <c r="H12" s="351"/>
      <c r="I12" s="64"/>
      <c r="J12" s="134"/>
      <c r="K12" s="59" t="s">
        <v>124</v>
      </c>
      <c r="M12" s="356"/>
      <c r="N12" s="58" t="s">
        <v>107</v>
      </c>
      <c r="O12" s="90"/>
      <c r="P12" s="64"/>
      <c r="Q12" s="351" t="s">
        <v>29</v>
      </c>
      <c r="R12" s="351"/>
      <c r="S12" s="351"/>
      <c r="T12" s="64"/>
      <c r="U12" s="90"/>
      <c r="V12" s="59" t="s">
        <v>108</v>
      </c>
    </row>
    <row r="13" spans="2:24" ht="18.75" x14ac:dyDescent="0.15">
      <c r="B13" s="356"/>
      <c r="C13" s="60"/>
      <c r="D13" s="134"/>
      <c r="E13" s="64"/>
      <c r="F13" s="351" t="s">
        <v>30</v>
      </c>
      <c r="G13" s="351"/>
      <c r="H13" s="351"/>
      <c r="I13" s="64"/>
      <c r="J13" s="134"/>
      <c r="K13" s="61"/>
      <c r="M13" s="356"/>
      <c r="N13" s="60"/>
      <c r="O13" s="90"/>
      <c r="P13" s="64"/>
      <c r="Q13" s="351" t="s">
        <v>30</v>
      </c>
      <c r="R13" s="351"/>
      <c r="S13" s="351"/>
      <c r="T13" s="64"/>
      <c r="U13" s="90"/>
      <c r="V13" s="61"/>
    </row>
    <row r="14" spans="2:24" ht="18.75" x14ac:dyDescent="0.15">
      <c r="B14" s="357"/>
      <c r="C14" s="60"/>
      <c r="D14" s="134"/>
      <c r="E14" s="64"/>
      <c r="F14" s="351" t="s">
        <v>31</v>
      </c>
      <c r="G14" s="351"/>
      <c r="H14" s="351"/>
      <c r="I14" s="64"/>
      <c r="J14" s="134"/>
      <c r="K14" s="61"/>
      <c r="M14" s="357"/>
      <c r="N14" s="60"/>
      <c r="O14" s="90"/>
      <c r="P14" s="64"/>
      <c r="Q14" s="351" t="s">
        <v>31</v>
      </c>
      <c r="R14" s="351"/>
      <c r="S14" s="351"/>
      <c r="T14" s="64"/>
      <c r="U14" s="90"/>
      <c r="V14" s="61"/>
    </row>
    <row r="15" spans="2:24" ht="18.75" x14ac:dyDescent="0.15">
      <c r="B15" s="129"/>
      <c r="C15" s="79"/>
      <c r="D15" s="128"/>
      <c r="E15" s="12"/>
      <c r="F15" s="131"/>
      <c r="G15" s="131"/>
      <c r="H15" s="131"/>
      <c r="I15" s="12"/>
      <c r="J15" s="128"/>
      <c r="K15" s="130"/>
      <c r="M15" s="101"/>
      <c r="N15" s="79"/>
      <c r="O15" s="86"/>
      <c r="P15" s="12"/>
      <c r="Q15" s="85"/>
      <c r="R15" s="85"/>
      <c r="S15" s="85"/>
      <c r="T15" s="12"/>
      <c r="U15" s="86"/>
      <c r="V15" s="87"/>
    </row>
    <row r="16" spans="2:24" ht="14.25" customHeight="1" x14ac:dyDescent="0.15">
      <c r="B16" s="360" t="s">
        <v>80</v>
      </c>
      <c r="C16" s="353" t="s">
        <v>125</v>
      </c>
      <c r="D16" s="363">
        <f>IF(ISBLANK(F16),"",SUM(F16:F17))</f>
        <v>3</v>
      </c>
      <c r="E16" s="137"/>
      <c r="F16" s="133">
        <v>0</v>
      </c>
      <c r="G16" s="133" t="s">
        <v>51</v>
      </c>
      <c r="H16" s="133">
        <v>0</v>
      </c>
      <c r="I16" s="137"/>
      <c r="J16" s="363">
        <f>IF(ISBLANK(H16),"",SUM(H16:H17))</f>
        <v>1</v>
      </c>
      <c r="K16" s="353" t="s">
        <v>126</v>
      </c>
      <c r="M16" s="360" t="s">
        <v>72</v>
      </c>
      <c r="N16" s="353" t="s">
        <v>109</v>
      </c>
      <c r="O16" s="363">
        <f>IF(ISBLANK(Q16),"",SUM(Q16:Q17))</f>
        <v>11</v>
      </c>
      <c r="P16" s="93"/>
      <c r="Q16" s="89">
        <v>9</v>
      </c>
      <c r="R16" s="89" t="s">
        <v>51</v>
      </c>
      <c r="S16" s="89">
        <v>0</v>
      </c>
      <c r="T16" s="93"/>
      <c r="U16" s="363">
        <f>IF(ISBLANK(S16),"",SUM(S16:S17))</f>
        <v>0</v>
      </c>
      <c r="V16" s="353" t="s">
        <v>110</v>
      </c>
    </row>
    <row r="17" spans="2:22" ht="14.25" customHeight="1" x14ac:dyDescent="0.15">
      <c r="B17" s="361"/>
      <c r="C17" s="353"/>
      <c r="D17" s="363"/>
      <c r="E17" s="137"/>
      <c r="F17" s="133">
        <v>3</v>
      </c>
      <c r="G17" s="133" t="s">
        <v>51</v>
      </c>
      <c r="H17" s="133">
        <v>1</v>
      </c>
      <c r="I17" s="137"/>
      <c r="J17" s="363"/>
      <c r="K17" s="353"/>
      <c r="M17" s="361"/>
      <c r="N17" s="353"/>
      <c r="O17" s="363"/>
      <c r="P17" s="93"/>
      <c r="Q17" s="89">
        <v>2</v>
      </c>
      <c r="R17" s="89" t="s">
        <v>51</v>
      </c>
      <c r="S17" s="89">
        <v>0</v>
      </c>
      <c r="T17" s="93"/>
      <c r="U17" s="363"/>
      <c r="V17" s="353"/>
    </row>
    <row r="18" spans="2:22" ht="18.75" x14ac:dyDescent="0.15">
      <c r="B18" s="361"/>
      <c r="C18" s="151" t="s">
        <v>127</v>
      </c>
      <c r="D18" s="52"/>
      <c r="E18" s="52"/>
      <c r="F18" s="354" t="s">
        <v>29</v>
      </c>
      <c r="G18" s="354"/>
      <c r="H18" s="354"/>
      <c r="I18" s="52"/>
      <c r="J18" s="52"/>
      <c r="K18" s="55" t="s">
        <v>128</v>
      </c>
      <c r="M18" s="361"/>
      <c r="N18" s="54" t="s">
        <v>111</v>
      </c>
      <c r="O18" s="52"/>
      <c r="P18" s="52"/>
      <c r="Q18" s="354" t="s">
        <v>29</v>
      </c>
      <c r="R18" s="354"/>
      <c r="S18" s="354"/>
      <c r="T18" s="52"/>
      <c r="U18" s="52"/>
      <c r="V18" s="55"/>
    </row>
    <row r="19" spans="2:22" ht="18.75" x14ac:dyDescent="0.15">
      <c r="B19" s="361"/>
      <c r="C19" s="56"/>
      <c r="D19" s="52"/>
      <c r="E19" s="52"/>
      <c r="F19" s="354" t="s">
        <v>30</v>
      </c>
      <c r="G19" s="354"/>
      <c r="H19" s="354"/>
      <c r="I19" s="52"/>
      <c r="J19" s="52"/>
      <c r="K19" s="57"/>
      <c r="M19" s="361"/>
      <c r="N19" s="56"/>
      <c r="O19" s="52"/>
      <c r="P19" s="52"/>
      <c r="Q19" s="354" t="s">
        <v>30</v>
      </c>
      <c r="R19" s="354"/>
      <c r="S19" s="354"/>
      <c r="T19" s="52"/>
      <c r="U19" s="52"/>
      <c r="V19" s="57"/>
    </row>
    <row r="20" spans="2:22" ht="18.75" x14ac:dyDescent="0.15">
      <c r="B20" s="362"/>
      <c r="C20" s="56"/>
      <c r="D20" s="135"/>
      <c r="E20" s="135"/>
      <c r="F20" s="354" t="s">
        <v>31</v>
      </c>
      <c r="G20" s="354"/>
      <c r="H20" s="354"/>
      <c r="I20" s="135"/>
      <c r="J20" s="135"/>
      <c r="K20" s="57"/>
      <c r="M20" s="362"/>
      <c r="N20" s="56"/>
      <c r="O20" s="91"/>
      <c r="P20" s="91"/>
      <c r="Q20" s="354" t="s">
        <v>31</v>
      </c>
      <c r="R20" s="354"/>
      <c r="S20" s="354"/>
      <c r="T20" s="91"/>
      <c r="U20" s="91"/>
      <c r="V20" s="57"/>
    </row>
    <row r="21" spans="2:22" ht="18.75" x14ac:dyDescent="0.15">
      <c r="B21" s="129"/>
      <c r="C21" s="79"/>
      <c r="D21" s="128"/>
      <c r="E21" s="12"/>
      <c r="F21" s="131"/>
      <c r="G21" s="131"/>
      <c r="H21" s="131"/>
      <c r="I21" s="12"/>
      <c r="J21" s="128"/>
      <c r="K21" s="130"/>
      <c r="M21" s="101"/>
      <c r="N21" s="79"/>
      <c r="O21" s="86"/>
      <c r="P21" s="12"/>
      <c r="Q21" s="85"/>
      <c r="R21" s="85"/>
      <c r="S21" s="85"/>
      <c r="T21" s="12"/>
      <c r="U21" s="86"/>
      <c r="V21" s="87"/>
    </row>
    <row r="22" spans="2:22" ht="14.25" customHeight="1" x14ac:dyDescent="0.15">
      <c r="B22" s="355" t="s">
        <v>80</v>
      </c>
      <c r="C22" s="358" t="s">
        <v>129</v>
      </c>
      <c r="D22" s="359"/>
      <c r="E22" s="64"/>
      <c r="F22" s="132">
        <v>7</v>
      </c>
      <c r="G22" s="132" t="s">
        <v>51</v>
      </c>
      <c r="H22" s="132">
        <v>1</v>
      </c>
      <c r="I22" s="64"/>
      <c r="J22" s="359">
        <f>IF(ISBLANK(H22),"",SUM(H22:H23))</f>
        <v>1</v>
      </c>
      <c r="K22" s="358" t="s">
        <v>122</v>
      </c>
      <c r="M22" s="355" t="s">
        <v>72</v>
      </c>
      <c r="N22" s="358" t="s">
        <v>112</v>
      </c>
      <c r="O22" s="359">
        <f>IF(ISBLANK(Q22),"",SUM(Q22:Q23))</f>
        <v>1</v>
      </c>
      <c r="P22" s="64"/>
      <c r="Q22" s="88">
        <v>0</v>
      </c>
      <c r="R22" s="88" t="s">
        <v>51</v>
      </c>
      <c r="S22" s="88">
        <v>0</v>
      </c>
      <c r="T22" s="64"/>
      <c r="U22" s="359">
        <f>IF(ISBLANK(S22),"",SUM(S22:S23))</f>
        <v>0</v>
      </c>
      <c r="V22" s="358" t="s">
        <v>113</v>
      </c>
    </row>
    <row r="23" spans="2:22" ht="14.25" customHeight="1" x14ac:dyDescent="0.15">
      <c r="B23" s="356"/>
      <c r="C23" s="358"/>
      <c r="D23" s="359"/>
      <c r="E23" s="64"/>
      <c r="F23" s="132">
        <v>4</v>
      </c>
      <c r="G23" s="132" t="s">
        <v>51</v>
      </c>
      <c r="H23" s="132">
        <v>0</v>
      </c>
      <c r="I23" s="64"/>
      <c r="J23" s="359"/>
      <c r="K23" s="358"/>
      <c r="M23" s="356"/>
      <c r="N23" s="358"/>
      <c r="O23" s="359"/>
      <c r="P23" s="64"/>
      <c r="Q23" s="88">
        <v>1</v>
      </c>
      <c r="R23" s="88" t="s">
        <v>51</v>
      </c>
      <c r="S23" s="88">
        <v>0</v>
      </c>
      <c r="T23" s="64"/>
      <c r="U23" s="359"/>
      <c r="V23" s="358"/>
    </row>
    <row r="24" spans="2:22" ht="18.75" x14ac:dyDescent="0.15">
      <c r="B24" s="356"/>
      <c r="C24" s="58" t="s">
        <v>130</v>
      </c>
      <c r="D24" s="134"/>
      <c r="E24" s="64"/>
      <c r="F24" s="351" t="s">
        <v>29</v>
      </c>
      <c r="G24" s="351"/>
      <c r="H24" s="351"/>
      <c r="I24" s="64"/>
      <c r="J24" s="134"/>
      <c r="K24" s="59" t="s">
        <v>131</v>
      </c>
      <c r="M24" s="356"/>
      <c r="N24" s="58" t="s">
        <v>114</v>
      </c>
      <c r="O24" s="90"/>
      <c r="P24" s="64"/>
      <c r="Q24" s="351" t="s">
        <v>29</v>
      </c>
      <c r="R24" s="351"/>
      <c r="S24" s="351"/>
      <c r="T24" s="64"/>
      <c r="U24" s="90"/>
      <c r="V24" s="59"/>
    </row>
    <row r="25" spans="2:22" ht="18.75" x14ac:dyDescent="0.15">
      <c r="B25" s="356"/>
      <c r="C25" s="60"/>
      <c r="D25" s="134"/>
      <c r="E25" s="64"/>
      <c r="F25" s="351" t="s">
        <v>30</v>
      </c>
      <c r="G25" s="351"/>
      <c r="H25" s="351"/>
      <c r="I25" s="64"/>
      <c r="J25" s="134"/>
      <c r="K25" s="61"/>
      <c r="M25" s="356"/>
      <c r="N25" s="60"/>
      <c r="O25" s="90"/>
      <c r="P25" s="64"/>
      <c r="Q25" s="351" t="s">
        <v>30</v>
      </c>
      <c r="R25" s="351"/>
      <c r="S25" s="351"/>
      <c r="T25" s="64"/>
      <c r="U25" s="90"/>
      <c r="V25" s="61"/>
    </row>
    <row r="26" spans="2:22" ht="18.75" x14ac:dyDescent="0.15">
      <c r="B26" s="357"/>
      <c r="C26" s="60"/>
      <c r="D26" s="134"/>
      <c r="E26" s="64"/>
      <c r="F26" s="351" t="s">
        <v>31</v>
      </c>
      <c r="G26" s="351"/>
      <c r="H26" s="351"/>
      <c r="I26" s="64"/>
      <c r="J26" s="134"/>
      <c r="K26" s="61"/>
      <c r="M26" s="357"/>
      <c r="N26" s="60"/>
      <c r="O26" s="90"/>
      <c r="P26" s="64"/>
      <c r="Q26" s="351" t="s">
        <v>31</v>
      </c>
      <c r="R26" s="351"/>
      <c r="S26" s="351"/>
      <c r="T26" s="64"/>
      <c r="U26" s="90"/>
      <c r="V26" s="61"/>
    </row>
    <row r="27" spans="2:22" ht="18.75" x14ac:dyDescent="0.15">
      <c r="B27" s="129"/>
      <c r="C27" s="79"/>
      <c r="D27" s="128"/>
      <c r="E27" s="12"/>
      <c r="F27" s="131"/>
      <c r="G27" s="131"/>
      <c r="H27" s="131"/>
      <c r="I27" s="12"/>
      <c r="J27" s="128"/>
      <c r="K27" s="130"/>
      <c r="M27" s="101"/>
      <c r="N27" s="79"/>
      <c r="O27" s="86"/>
      <c r="P27" s="12"/>
      <c r="Q27" s="85"/>
      <c r="R27" s="85"/>
      <c r="S27" s="85"/>
      <c r="T27" s="12"/>
      <c r="U27" s="86"/>
      <c r="V27" s="87"/>
    </row>
    <row r="28" spans="2:22" ht="14.25" customHeight="1" x14ac:dyDescent="0.15">
      <c r="B28" s="360" t="s">
        <v>80</v>
      </c>
      <c r="C28" s="353" t="s">
        <v>132</v>
      </c>
      <c r="D28" s="363">
        <f>IF(ISBLANK(F28),"",SUM(F28:F29))</f>
        <v>5</v>
      </c>
      <c r="E28" s="137"/>
      <c r="F28" s="133">
        <v>2</v>
      </c>
      <c r="G28" s="133" t="s">
        <v>51</v>
      </c>
      <c r="H28" s="133">
        <v>0</v>
      </c>
      <c r="I28" s="137"/>
      <c r="J28" s="363">
        <f>IF(ISBLANK(H28),"",SUM(H28:H29))</f>
        <v>0</v>
      </c>
      <c r="K28" s="353" t="s">
        <v>133</v>
      </c>
      <c r="M28" s="360" t="s">
        <v>72</v>
      </c>
      <c r="N28" s="353" t="s">
        <v>115</v>
      </c>
      <c r="O28" s="363">
        <f>IF(ISBLANK(Q28),"",SUM(Q28:Q29))</f>
        <v>1</v>
      </c>
      <c r="P28" s="93"/>
      <c r="Q28" s="89">
        <v>0</v>
      </c>
      <c r="R28" s="89" t="s">
        <v>51</v>
      </c>
      <c r="S28" s="89">
        <v>1</v>
      </c>
      <c r="T28" s="93"/>
      <c r="U28" s="363">
        <f>IF(ISBLANK(S28),"",SUM(S28:S29))</f>
        <v>1</v>
      </c>
      <c r="V28" s="353" t="s">
        <v>109</v>
      </c>
    </row>
    <row r="29" spans="2:22" ht="14.25" customHeight="1" x14ac:dyDescent="0.15">
      <c r="B29" s="361"/>
      <c r="C29" s="353"/>
      <c r="D29" s="363"/>
      <c r="E29" s="137"/>
      <c r="F29" s="133">
        <v>3</v>
      </c>
      <c r="G29" s="133" t="s">
        <v>51</v>
      </c>
      <c r="H29" s="133">
        <v>0</v>
      </c>
      <c r="I29" s="137"/>
      <c r="J29" s="363"/>
      <c r="K29" s="353"/>
      <c r="M29" s="361"/>
      <c r="N29" s="353"/>
      <c r="O29" s="363"/>
      <c r="P29" s="93"/>
      <c r="Q29" s="89">
        <v>1</v>
      </c>
      <c r="R29" s="89" t="s">
        <v>51</v>
      </c>
      <c r="S29" s="89">
        <v>0</v>
      </c>
      <c r="T29" s="93"/>
      <c r="U29" s="363"/>
      <c r="V29" s="353"/>
    </row>
    <row r="30" spans="2:22" ht="18.75" x14ac:dyDescent="0.15">
      <c r="B30" s="361"/>
      <c r="C30" s="54" t="s">
        <v>134</v>
      </c>
      <c r="D30" s="52"/>
      <c r="E30" s="52"/>
      <c r="F30" s="354" t="s">
        <v>29</v>
      </c>
      <c r="G30" s="354"/>
      <c r="H30" s="354"/>
      <c r="I30" s="52"/>
      <c r="J30" s="52"/>
      <c r="K30" s="55"/>
      <c r="M30" s="361"/>
      <c r="N30" s="54" t="s">
        <v>91</v>
      </c>
      <c r="O30" s="52"/>
      <c r="P30" s="52"/>
      <c r="Q30" s="354" t="s">
        <v>29</v>
      </c>
      <c r="R30" s="354"/>
      <c r="S30" s="354"/>
      <c r="T30" s="52"/>
      <c r="U30" s="52"/>
      <c r="V30" s="55" t="s">
        <v>116</v>
      </c>
    </row>
    <row r="31" spans="2:22" ht="18.75" x14ac:dyDescent="0.15">
      <c r="B31" s="361"/>
      <c r="C31" s="56"/>
      <c r="D31" s="52"/>
      <c r="E31" s="52"/>
      <c r="F31" s="354" t="s">
        <v>30</v>
      </c>
      <c r="G31" s="354"/>
      <c r="H31" s="354"/>
      <c r="I31" s="52"/>
      <c r="J31" s="52"/>
      <c r="K31" s="57"/>
      <c r="M31" s="361"/>
      <c r="N31" s="56"/>
      <c r="O31" s="52"/>
      <c r="P31" s="52"/>
      <c r="Q31" s="354" t="s">
        <v>30</v>
      </c>
      <c r="R31" s="354"/>
      <c r="S31" s="354"/>
      <c r="T31" s="52"/>
      <c r="U31" s="52"/>
      <c r="V31" s="57"/>
    </row>
    <row r="32" spans="2:22" ht="18.75" x14ac:dyDescent="0.15">
      <c r="B32" s="362"/>
      <c r="C32" s="56"/>
      <c r="D32" s="135"/>
      <c r="E32" s="135"/>
      <c r="F32" s="354" t="s">
        <v>31</v>
      </c>
      <c r="G32" s="354"/>
      <c r="H32" s="354"/>
      <c r="I32" s="135"/>
      <c r="J32" s="135"/>
      <c r="K32" s="57"/>
      <c r="M32" s="362"/>
      <c r="N32" s="56"/>
      <c r="O32" s="91"/>
      <c r="P32" s="91"/>
      <c r="Q32" s="354" t="s">
        <v>31</v>
      </c>
      <c r="R32" s="354"/>
      <c r="S32" s="354"/>
      <c r="T32" s="91"/>
      <c r="U32" s="91"/>
      <c r="V32" s="57"/>
    </row>
    <row r="33" spans="2:22" ht="18.75" x14ac:dyDescent="0.15">
      <c r="B33" s="129"/>
      <c r="C33" s="79"/>
      <c r="D33" s="128"/>
      <c r="E33" s="12"/>
      <c r="F33" s="131"/>
      <c r="G33" s="131"/>
      <c r="H33" s="131"/>
      <c r="I33" s="12"/>
      <c r="J33" s="128"/>
      <c r="K33" s="130"/>
      <c r="M33" s="101"/>
      <c r="N33" s="79"/>
      <c r="O33" s="86"/>
      <c r="P33" s="12"/>
      <c r="Q33" s="85"/>
      <c r="R33" s="85"/>
      <c r="S33" s="85"/>
      <c r="T33" s="12"/>
      <c r="U33" s="86"/>
      <c r="V33" s="87"/>
    </row>
    <row r="34" spans="2:22" ht="14.25" customHeight="1" x14ac:dyDescent="0.15">
      <c r="B34" s="355"/>
      <c r="C34" s="358"/>
      <c r="D34" s="359" t="str">
        <f>IF(ISBLANK(F34),"",SUM(F34:F35))</f>
        <v/>
      </c>
      <c r="E34" s="64"/>
      <c r="F34" s="132"/>
      <c r="G34" s="132" t="s">
        <v>51</v>
      </c>
      <c r="H34" s="132"/>
      <c r="I34" s="64"/>
      <c r="J34" s="359" t="str">
        <f>IF(ISBLANK(H34),"",SUM(H34:H35))</f>
        <v/>
      </c>
      <c r="K34" s="358"/>
      <c r="M34" s="355"/>
      <c r="N34" s="358"/>
      <c r="O34" s="359" t="str">
        <f>IF(ISBLANK(Q34),"",SUM(Q34:Q35))</f>
        <v/>
      </c>
      <c r="P34" s="64"/>
      <c r="Q34" s="88"/>
      <c r="R34" s="88" t="s">
        <v>51</v>
      </c>
      <c r="S34" s="88"/>
      <c r="T34" s="64"/>
      <c r="U34" s="359" t="str">
        <f>IF(ISBLANK(S34),"",SUM(S34:S35))</f>
        <v/>
      </c>
      <c r="V34" s="358"/>
    </row>
    <row r="35" spans="2:22" ht="14.25" customHeight="1" x14ac:dyDescent="0.15">
      <c r="B35" s="356"/>
      <c r="C35" s="358"/>
      <c r="D35" s="359"/>
      <c r="E35" s="64"/>
      <c r="F35" s="132"/>
      <c r="G35" s="132" t="s">
        <v>51</v>
      </c>
      <c r="H35" s="132"/>
      <c r="I35" s="64"/>
      <c r="J35" s="359"/>
      <c r="K35" s="358"/>
      <c r="M35" s="356"/>
      <c r="N35" s="358"/>
      <c r="O35" s="359"/>
      <c r="P35" s="64"/>
      <c r="Q35" s="88"/>
      <c r="R35" s="88" t="s">
        <v>51</v>
      </c>
      <c r="S35" s="88"/>
      <c r="T35" s="64"/>
      <c r="U35" s="359"/>
      <c r="V35" s="358"/>
    </row>
    <row r="36" spans="2:22" ht="18.75" x14ac:dyDescent="0.15">
      <c r="B36" s="356"/>
      <c r="C36" s="58"/>
      <c r="D36" s="134"/>
      <c r="E36" s="64"/>
      <c r="F36" s="351" t="s">
        <v>29</v>
      </c>
      <c r="G36" s="351"/>
      <c r="H36" s="351"/>
      <c r="I36" s="64"/>
      <c r="J36" s="134"/>
      <c r="K36" s="59"/>
      <c r="M36" s="356"/>
      <c r="N36" s="58"/>
      <c r="O36" s="90"/>
      <c r="P36" s="64"/>
      <c r="Q36" s="351" t="s">
        <v>29</v>
      </c>
      <c r="R36" s="351"/>
      <c r="S36" s="351"/>
      <c r="T36" s="64"/>
      <c r="U36" s="90"/>
      <c r="V36" s="59"/>
    </row>
    <row r="37" spans="2:22" ht="18.75" x14ac:dyDescent="0.15">
      <c r="B37" s="356"/>
      <c r="C37" s="60"/>
      <c r="D37" s="134"/>
      <c r="E37" s="64"/>
      <c r="F37" s="351" t="s">
        <v>30</v>
      </c>
      <c r="G37" s="351"/>
      <c r="H37" s="351"/>
      <c r="I37" s="64"/>
      <c r="J37" s="134"/>
      <c r="K37" s="61"/>
      <c r="M37" s="356"/>
      <c r="N37" s="60"/>
      <c r="O37" s="90"/>
      <c r="P37" s="64"/>
      <c r="Q37" s="351" t="s">
        <v>30</v>
      </c>
      <c r="R37" s="351"/>
      <c r="S37" s="351"/>
      <c r="T37" s="64"/>
      <c r="U37" s="90"/>
      <c r="V37" s="61"/>
    </row>
    <row r="38" spans="2:22" ht="18.75" x14ac:dyDescent="0.15">
      <c r="B38" s="357"/>
      <c r="C38" s="60"/>
      <c r="D38" s="134"/>
      <c r="E38" s="64"/>
      <c r="F38" s="351" t="s">
        <v>31</v>
      </c>
      <c r="G38" s="351"/>
      <c r="H38" s="351"/>
      <c r="I38" s="64"/>
      <c r="J38" s="134"/>
      <c r="K38" s="61"/>
      <c r="M38" s="357"/>
      <c r="N38" s="60"/>
      <c r="O38" s="90"/>
      <c r="P38" s="64"/>
      <c r="Q38" s="351" t="s">
        <v>31</v>
      </c>
      <c r="R38" s="351"/>
      <c r="S38" s="351"/>
      <c r="T38" s="64"/>
      <c r="U38" s="90"/>
      <c r="V38" s="61"/>
    </row>
    <row r="39" spans="2:22" ht="18.75" x14ac:dyDescent="0.15">
      <c r="B39" s="128"/>
      <c r="C39" s="79"/>
      <c r="D39" s="128"/>
      <c r="E39" s="12"/>
      <c r="F39" s="131"/>
      <c r="G39" s="131"/>
      <c r="H39" s="131"/>
      <c r="I39" s="12"/>
      <c r="J39" s="128"/>
      <c r="K39" s="130"/>
      <c r="M39" s="86"/>
      <c r="N39" s="79"/>
      <c r="O39" s="86"/>
      <c r="P39" s="12"/>
      <c r="Q39" s="85"/>
      <c r="R39" s="85"/>
      <c r="S39" s="85"/>
      <c r="T39" s="12"/>
      <c r="U39" s="86"/>
      <c r="V39" s="87"/>
    </row>
    <row r="40" spans="2:22" ht="14.25" customHeight="1" x14ac:dyDescent="0.15">
      <c r="B40" s="352"/>
      <c r="C40" s="349"/>
      <c r="D40" s="352"/>
      <c r="E40" s="12"/>
      <c r="F40" s="131"/>
      <c r="G40" s="131"/>
      <c r="H40" s="131"/>
      <c r="I40" s="12"/>
      <c r="J40" s="352"/>
      <c r="K40" s="349"/>
      <c r="M40" s="352"/>
      <c r="N40" s="349"/>
      <c r="O40" s="352"/>
      <c r="P40" s="12"/>
      <c r="Q40" s="85"/>
      <c r="R40" s="85"/>
      <c r="S40" s="85"/>
      <c r="T40" s="12"/>
      <c r="U40" s="352"/>
      <c r="V40" s="349"/>
    </row>
    <row r="41" spans="2:22" ht="14.25" customHeight="1" x14ac:dyDescent="0.15">
      <c r="B41" s="352"/>
      <c r="C41" s="349"/>
      <c r="D41" s="352"/>
      <c r="E41" s="12"/>
      <c r="F41" s="131"/>
      <c r="G41" s="131"/>
      <c r="H41" s="131"/>
      <c r="I41" s="12"/>
      <c r="J41" s="352"/>
      <c r="K41" s="349"/>
      <c r="M41" s="352"/>
      <c r="N41" s="349"/>
      <c r="O41" s="352"/>
      <c r="P41" s="12"/>
      <c r="Q41" s="85"/>
      <c r="R41" s="85"/>
      <c r="S41" s="85"/>
      <c r="T41" s="12"/>
      <c r="U41" s="352"/>
      <c r="V41" s="349"/>
    </row>
    <row r="42" spans="2:22" ht="18.75" x14ac:dyDescent="0.15">
      <c r="B42" s="128"/>
      <c r="C42" s="74"/>
      <c r="D42" s="139"/>
      <c r="E42" s="139"/>
      <c r="F42" s="348"/>
      <c r="G42" s="348"/>
      <c r="H42" s="348"/>
      <c r="I42" s="139"/>
      <c r="J42" s="139"/>
      <c r="K42" s="75"/>
      <c r="M42" s="86"/>
      <c r="N42" s="74"/>
      <c r="O42" s="139"/>
      <c r="P42" s="139"/>
      <c r="Q42" s="348"/>
      <c r="R42" s="348"/>
      <c r="S42" s="348"/>
      <c r="T42" s="139"/>
      <c r="U42" s="139"/>
      <c r="V42" s="75"/>
    </row>
    <row r="43" spans="2:22" ht="18.75" x14ac:dyDescent="0.15">
      <c r="B43" s="128"/>
      <c r="C43" s="74"/>
      <c r="D43" s="139"/>
      <c r="E43" s="139"/>
      <c r="F43" s="348"/>
      <c r="G43" s="348"/>
      <c r="H43" s="348"/>
      <c r="I43" s="139"/>
      <c r="J43" s="139"/>
      <c r="K43" s="75"/>
      <c r="M43" s="86"/>
      <c r="N43" s="74"/>
      <c r="O43" s="139"/>
      <c r="P43" s="139"/>
      <c r="Q43" s="348"/>
      <c r="R43" s="348"/>
      <c r="S43" s="348"/>
      <c r="T43" s="139"/>
      <c r="U43" s="139"/>
      <c r="V43" s="75"/>
    </row>
    <row r="44" spans="2:22" ht="18.75" x14ac:dyDescent="0.15">
      <c r="B44" s="128"/>
      <c r="C44" s="74"/>
      <c r="D44" s="128"/>
      <c r="E44" s="128"/>
      <c r="F44" s="348"/>
      <c r="G44" s="348"/>
      <c r="H44" s="348"/>
      <c r="I44" s="128"/>
      <c r="J44" s="128"/>
      <c r="K44" s="75"/>
      <c r="M44" s="86"/>
      <c r="N44" s="74"/>
      <c r="O44" s="86"/>
      <c r="P44" s="86"/>
      <c r="Q44" s="348"/>
      <c r="R44" s="348"/>
      <c r="S44" s="348"/>
      <c r="T44" s="86"/>
      <c r="U44" s="86"/>
      <c r="V44" s="75"/>
    </row>
    <row r="45" spans="2:22" ht="18.75" customHeight="1" x14ac:dyDescent="0.15">
      <c r="B45" s="77"/>
      <c r="C45" s="350"/>
      <c r="D45" s="350"/>
      <c r="E45" s="350"/>
      <c r="F45" s="350"/>
      <c r="G45" s="350"/>
      <c r="H45" s="350"/>
      <c r="I45" s="350"/>
      <c r="J45" s="350"/>
      <c r="K45" s="350"/>
      <c r="M45" s="77"/>
      <c r="N45" s="350"/>
      <c r="O45" s="350"/>
      <c r="P45" s="350"/>
      <c r="Q45" s="350"/>
      <c r="R45" s="350"/>
      <c r="S45" s="350"/>
      <c r="T45" s="350"/>
      <c r="U45" s="350"/>
      <c r="V45" s="350"/>
    </row>
    <row r="46" spans="2:22" ht="14.25" customHeight="1" x14ac:dyDescent="0.15">
      <c r="C46" s="350"/>
      <c r="D46" s="350"/>
      <c r="E46" s="350"/>
      <c r="F46" s="350"/>
      <c r="G46" s="350"/>
      <c r="H46" s="350"/>
      <c r="I46" s="350"/>
      <c r="J46" s="350"/>
      <c r="K46" s="350"/>
      <c r="N46" s="350"/>
      <c r="O46" s="350"/>
      <c r="P46" s="350"/>
      <c r="Q46" s="350"/>
      <c r="R46" s="350"/>
      <c r="S46" s="350"/>
      <c r="T46" s="350"/>
      <c r="U46" s="350"/>
      <c r="V46" s="350"/>
    </row>
    <row r="47" spans="2:22" ht="14.25" customHeight="1" x14ac:dyDescent="0.15">
      <c r="C47" s="140"/>
      <c r="D47" s="139"/>
      <c r="E47" s="12"/>
      <c r="F47" s="131"/>
      <c r="G47" s="131"/>
      <c r="H47" s="131"/>
      <c r="I47" s="12"/>
      <c r="J47" s="139"/>
      <c r="K47" s="140"/>
      <c r="N47" s="140"/>
      <c r="O47" s="139"/>
      <c r="P47" s="12"/>
      <c r="Q47" s="85"/>
      <c r="R47" s="85"/>
      <c r="S47" s="85"/>
      <c r="T47" s="12"/>
      <c r="U47" s="139"/>
      <c r="V47" s="140"/>
    </row>
    <row r="48" spans="2:22" ht="18.75" x14ac:dyDescent="0.15">
      <c r="C48" s="74"/>
      <c r="D48" s="128"/>
      <c r="E48" s="12"/>
      <c r="F48" s="348"/>
      <c r="G48" s="348"/>
      <c r="H48" s="348"/>
      <c r="I48" s="12"/>
      <c r="J48" s="128"/>
      <c r="K48" s="75"/>
      <c r="N48" s="74"/>
      <c r="O48" s="86"/>
      <c r="P48" s="12"/>
      <c r="Q48" s="348"/>
      <c r="R48" s="348"/>
      <c r="S48" s="348"/>
      <c r="T48" s="12"/>
      <c r="U48" s="86"/>
      <c r="V48" s="75"/>
    </row>
    <row r="49" spans="3:22" ht="18.75" x14ac:dyDescent="0.15">
      <c r="C49" s="74"/>
      <c r="D49" s="128"/>
      <c r="E49" s="12"/>
      <c r="F49" s="348"/>
      <c r="G49" s="348"/>
      <c r="H49" s="348"/>
      <c r="I49" s="12"/>
      <c r="J49" s="128"/>
      <c r="K49" s="75"/>
      <c r="N49" s="74"/>
      <c r="O49" s="86"/>
      <c r="P49" s="12"/>
      <c r="Q49" s="348"/>
      <c r="R49" s="348"/>
      <c r="S49" s="348"/>
      <c r="T49" s="12"/>
      <c r="U49" s="86"/>
      <c r="V49" s="75"/>
    </row>
    <row r="50" spans="3:22" ht="18.75" x14ac:dyDescent="0.15">
      <c r="C50" s="74"/>
      <c r="D50" s="128"/>
      <c r="E50" s="12"/>
      <c r="F50" s="348"/>
      <c r="G50" s="348"/>
      <c r="H50" s="348"/>
      <c r="I50" s="12"/>
      <c r="J50" s="128"/>
      <c r="K50" s="75"/>
      <c r="N50" s="74"/>
      <c r="O50" s="86"/>
      <c r="P50" s="12"/>
      <c r="Q50" s="348"/>
      <c r="R50" s="348"/>
      <c r="S50" s="348"/>
      <c r="T50" s="12"/>
      <c r="U50" s="86"/>
      <c r="V50" s="75"/>
    </row>
    <row r="51" spans="3:22" x14ac:dyDescent="0.15">
      <c r="C51" s="76"/>
      <c r="D51" s="77"/>
      <c r="E51" s="77"/>
      <c r="F51" s="76"/>
      <c r="G51" s="76"/>
      <c r="H51" s="76"/>
      <c r="I51" s="77"/>
      <c r="J51" s="77"/>
      <c r="K51" s="76"/>
      <c r="N51" s="76"/>
      <c r="O51" s="77"/>
      <c r="P51" s="77"/>
      <c r="Q51" s="76"/>
      <c r="R51" s="76"/>
      <c r="S51" s="76"/>
      <c r="T51" s="77"/>
      <c r="U51" s="77"/>
      <c r="V51" s="76"/>
    </row>
    <row r="52" spans="3:22" x14ac:dyDescent="0.15">
      <c r="K52" s="78"/>
      <c r="V52" s="78"/>
    </row>
  </sheetData>
  <mergeCells count="128">
    <mergeCell ref="M40:M41"/>
    <mergeCell ref="N40:N41"/>
    <mergeCell ref="O40:O41"/>
    <mergeCell ref="Q49:S49"/>
    <mergeCell ref="Q50:S50"/>
    <mergeCell ref="V40:V41"/>
    <mergeCell ref="Q42:S42"/>
    <mergeCell ref="Q43:S43"/>
    <mergeCell ref="Q44:S44"/>
    <mergeCell ref="N45:V46"/>
    <mergeCell ref="Q48:S48"/>
    <mergeCell ref="U40:U41"/>
    <mergeCell ref="M28:M32"/>
    <mergeCell ref="N28:N29"/>
    <mergeCell ref="O28:O29"/>
    <mergeCell ref="V28:V29"/>
    <mergeCell ref="Q30:S30"/>
    <mergeCell ref="Q31:S31"/>
    <mergeCell ref="Q32:S32"/>
    <mergeCell ref="M34:M38"/>
    <mergeCell ref="N34:N35"/>
    <mergeCell ref="O34:O35"/>
    <mergeCell ref="U34:U35"/>
    <mergeCell ref="V34:V35"/>
    <mergeCell ref="Q36:S36"/>
    <mergeCell ref="U28:U29"/>
    <mergeCell ref="Q37:S37"/>
    <mergeCell ref="Q38:S38"/>
    <mergeCell ref="M16:M20"/>
    <mergeCell ref="N16:N17"/>
    <mergeCell ref="O16:O17"/>
    <mergeCell ref="V16:V17"/>
    <mergeCell ref="Q18:S18"/>
    <mergeCell ref="Q19:S19"/>
    <mergeCell ref="Q20:S20"/>
    <mergeCell ref="M22:M26"/>
    <mergeCell ref="N22:N23"/>
    <mergeCell ref="O22:O23"/>
    <mergeCell ref="U22:U23"/>
    <mergeCell ref="V22:V23"/>
    <mergeCell ref="Q24:S24"/>
    <mergeCell ref="U16:U17"/>
    <mergeCell ref="Q25:S25"/>
    <mergeCell ref="Q26:S26"/>
    <mergeCell ref="V4:V5"/>
    <mergeCell ref="Q6:S6"/>
    <mergeCell ref="Q7:S7"/>
    <mergeCell ref="Q8:S8"/>
    <mergeCell ref="M10:M14"/>
    <mergeCell ref="N10:N11"/>
    <mergeCell ref="O10:O11"/>
    <mergeCell ref="U10:U11"/>
    <mergeCell ref="V10:V11"/>
    <mergeCell ref="Q12:S12"/>
    <mergeCell ref="Q13:S13"/>
    <mergeCell ref="Q14:S14"/>
    <mergeCell ref="B1:J1"/>
    <mergeCell ref="D2:J2"/>
    <mergeCell ref="B4:B8"/>
    <mergeCell ref="C4:C5"/>
    <mergeCell ref="D4:D5"/>
    <mergeCell ref="E4:E5"/>
    <mergeCell ref="I4:I5"/>
    <mergeCell ref="J4:J5"/>
    <mergeCell ref="M1:U1"/>
    <mergeCell ref="O2:U2"/>
    <mergeCell ref="M4:M8"/>
    <mergeCell ref="N4:N5"/>
    <mergeCell ref="O4:O5"/>
    <mergeCell ref="P4:P5"/>
    <mergeCell ref="T4:T5"/>
    <mergeCell ref="U4:U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22:B26"/>
    <mergeCell ref="C22:C23"/>
    <mergeCell ref="D22:D23"/>
    <mergeCell ref="J22:J23"/>
    <mergeCell ref="K22:K23"/>
    <mergeCell ref="F24:H24"/>
    <mergeCell ref="F25:H25"/>
    <mergeCell ref="F26:H26"/>
    <mergeCell ref="B16:B20"/>
    <mergeCell ref="C16:C17"/>
    <mergeCell ref="D16:D17"/>
    <mergeCell ref="J16:J17"/>
    <mergeCell ref="K16:K17"/>
    <mergeCell ref="F18:H18"/>
    <mergeCell ref="F19:H19"/>
    <mergeCell ref="F20:H20"/>
    <mergeCell ref="B34:B38"/>
    <mergeCell ref="C34:C35"/>
    <mergeCell ref="D34:D35"/>
    <mergeCell ref="J34:J35"/>
    <mergeCell ref="K34:K35"/>
    <mergeCell ref="F36:H36"/>
    <mergeCell ref="F37:H37"/>
    <mergeCell ref="F38:H38"/>
    <mergeCell ref="B28:B32"/>
    <mergeCell ref="C28:C29"/>
    <mergeCell ref="D28:D29"/>
    <mergeCell ref="J28:J29"/>
    <mergeCell ref="K28:K29"/>
    <mergeCell ref="F30:H30"/>
    <mergeCell ref="F31:H31"/>
    <mergeCell ref="F32:H32"/>
    <mergeCell ref="F49:H49"/>
    <mergeCell ref="F50:H50"/>
    <mergeCell ref="F42:H42"/>
    <mergeCell ref="F43:H43"/>
    <mergeCell ref="F44:H44"/>
    <mergeCell ref="C45:K46"/>
    <mergeCell ref="F48:H48"/>
    <mergeCell ref="B40:B41"/>
    <mergeCell ref="C40:C41"/>
    <mergeCell ref="D40:D41"/>
    <mergeCell ref="J40:J41"/>
    <mergeCell ref="K40:K41"/>
  </mergeCells>
  <phoneticPr fontId="27"/>
  <dataValidations count="2">
    <dataValidation type="list" allowBlank="1" showInputMessage="1" showErrorMessage="1" sqref="M4:M8 M10:M14 M16:M20 M22:M26 M28:M32 M34:M38">
      <formula1>$X$4:$X$5</formula1>
    </dataValidation>
    <dataValidation type="list" allowBlank="1" showInputMessage="1" showErrorMessage="1" sqref="B4:B8 B34:B38 B28:B32 B22:B26 B16:B20 B10:B14">
      <formula1>$N$4:$N$5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0" zoomScaleNormal="80" zoomScaleSheetLayoutView="80" workbookViewId="0">
      <selection activeCell="M20" sqref="M20"/>
    </sheetView>
  </sheetViews>
  <sheetFormatPr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style="49" customWidth="1"/>
    <col min="13" max="13" width="6.875" style="50" customWidth="1"/>
    <col min="14" max="16384" width="9" style="50"/>
  </cols>
  <sheetData>
    <row r="1" spans="2:11" ht="17.25" x14ac:dyDescent="0.15">
      <c r="B1" s="364" t="s">
        <v>67</v>
      </c>
      <c r="C1" s="364"/>
      <c r="D1" s="364"/>
      <c r="E1" s="364"/>
      <c r="F1" s="364"/>
      <c r="G1" s="364"/>
      <c r="H1" s="364"/>
      <c r="I1" s="364"/>
      <c r="J1" s="364"/>
      <c r="K1" s="4" t="s">
        <v>22</v>
      </c>
    </row>
    <row r="2" spans="2:11" ht="18.75" x14ac:dyDescent="0.15">
      <c r="B2" s="49"/>
      <c r="C2" s="80" t="s">
        <v>50</v>
      </c>
      <c r="D2" s="365" t="s">
        <v>65</v>
      </c>
      <c r="E2" s="365"/>
      <c r="F2" s="365"/>
      <c r="G2" s="365"/>
      <c r="H2" s="365"/>
      <c r="I2" s="365"/>
      <c r="J2" s="365"/>
      <c r="K2" s="73"/>
    </row>
    <row r="3" spans="2:11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53</v>
      </c>
    </row>
    <row r="4" spans="2:11" ht="14.25" customHeight="1" x14ac:dyDescent="0.15">
      <c r="B4" s="360" t="s">
        <v>72</v>
      </c>
      <c r="C4" s="353" t="s">
        <v>73</v>
      </c>
      <c r="D4" s="363">
        <f>IF(ISBLANK(F4),"",SUM(F4:F5))</f>
        <v>0</v>
      </c>
      <c r="E4" s="366"/>
      <c r="F4" s="89">
        <v>0</v>
      </c>
      <c r="G4" s="89" t="s">
        <v>51</v>
      </c>
      <c r="H4" s="89">
        <v>0</v>
      </c>
      <c r="I4" s="366"/>
      <c r="J4" s="363">
        <f>IF(ISBLANK(H4),"",SUM(H4:H5))</f>
        <v>0</v>
      </c>
      <c r="K4" s="353" t="s">
        <v>74</v>
      </c>
    </row>
    <row r="5" spans="2:11" ht="14.25" customHeight="1" x14ac:dyDescent="0.15">
      <c r="B5" s="361"/>
      <c r="C5" s="353"/>
      <c r="D5" s="363"/>
      <c r="E5" s="366"/>
      <c r="F5" s="89">
        <v>0</v>
      </c>
      <c r="G5" s="89" t="s">
        <v>51</v>
      </c>
      <c r="H5" s="89">
        <v>0</v>
      </c>
      <c r="I5" s="366"/>
      <c r="J5" s="363"/>
      <c r="K5" s="353"/>
    </row>
    <row r="6" spans="2:11" ht="18.75" x14ac:dyDescent="0.15">
      <c r="B6" s="361"/>
      <c r="C6" s="54"/>
      <c r="D6" s="52"/>
      <c r="E6" s="52"/>
      <c r="F6" s="354" t="s">
        <v>29</v>
      </c>
      <c r="G6" s="354"/>
      <c r="H6" s="354"/>
      <c r="I6" s="52"/>
      <c r="J6" s="52"/>
      <c r="K6" s="55"/>
    </row>
    <row r="7" spans="2:11" ht="18.75" x14ac:dyDescent="0.15">
      <c r="B7" s="361"/>
      <c r="C7" s="56"/>
      <c r="D7" s="52"/>
      <c r="E7" s="52"/>
      <c r="F7" s="354" t="s">
        <v>30</v>
      </c>
      <c r="G7" s="354"/>
      <c r="H7" s="354"/>
      <c r="I7" s="52"/>
      <c r="J7" s="52"/>
      <c r="K7" s="57" t="s">
        <v>75</v>
      </c>
    </row>
    <row r="8" spans="2:11" ht="18.75" x14ac:dyDescent="0.15">
      <c r="B8" s="362"/>
      <c r="C8" s="56"/>
      <c r="D8" s="91"/>
      <c r="E8" s="91"/>
      <c r="F8" s="354" t="s">
        <v>31</v>
      </c>
      <c r="G8" s="354"/>
      <c r="H8" s="354"/>
      <c r="I8" s="91"/>
      <c r="J8" s="91"/>
      <c r="K8" s="57"/>
    </row>
    <row r="9" spans="2:11" ht="18.75" x14ac:dyDescent="0.15">
      <c r="B9" s="101"/>
      <c r="C9" s="79"/>
      <c r="D9" s="86"/>
      <c r="E9" s="12"/>
      <c r="F9" s="85"/>
      <c r="G9" s="85"/>
      <c r="H9" s="85"/>
      <c r="I9" s="12"/>
      <c r="J9" s="86"/>
      <c r="K9" s="87"/>
    </row>
    <row r="10" spans="2:11" ht="14.25" customHeight="1" x14ac:dyDescent="0.15">
      <c r="B10" s="355" t="s">
        <v>72</v>
      </c>
      <c r="C10" s="358" t="s">
        <v>76</v>
      </c>
      <c r="D10" s="359">
        <f>IF(ISBLANK(F10),"",SUM(F10:F11))</f>
        <v>1</v>
      </c>
      <c r="E10" s="64"/>
      <c r="F10" s="88">
        <v>1</v>
      </c>
      <c r="G10" s="88" t="s">
        <v>51</v>
      </c>
      <c r="H10" s="88">
        <v>2</v>
      </c>
      <c r="I10" s="64"/>
      <c r="J10" s="359">
        <f>IF(ISBLANK(H10),"",SUM(H10:H11))</f>
        <v>5</v>
      </c>
      <c r="K10" s="358" t="s">
        <v>77</v>
      </c>
    </row>
    <row r="11" spans="2:11" ht="14.25" customHeight="1" x14ac:dyDescent="0.15">
      <c r="B11" s="356"/>
      <c r="C11" s="358"/>
      <c r="D11" s="359"/>
      <c r="E11" s="64"/>
      <c r="F11" s="88">
        <v>0</v>
      </c>
      <c r="G11" s="88" t="s">
        <v>51</v>
      </c>
      <c r="H11" s="88">
        <v>3</v>
      </c>
      <c r="I11" s="64"/>
      <c r="J11" s="359"/>
      <c r="K11" s="358"/>
    </row>
    <row r="12" spans="2:11" ht="18.75" x14ac:dyDescent="0.15">
      <c r="B12" s="356"/>
      <c r="C12" s="58" t="s">
        <v>78</v>
      </c>
      <c r="D12" s="90"/>
      <c r="E12" s="64"/>
      <c r="F12" s="351" t="s">
        <v>29</v>
      </c>
      <c r="G12" s="351"/>
      <c r="H12" s="351"/>
      <c r="I12" s="64"/>
      <c r="J12" s="90"/>
      <c r="K12" s="59" t="s">
        <v>79</v>
      </c>
    </row>
    <row r="13" spans="2:11" ht="18.75" x14ac:dyDescent="0.15">
      <c r="B13" s="356"/>
      <c r="C13" s="60"/>
      <c r="D13" s="90"/>
      <c r="E13" s="64"/>
      <c r="F13" s="351" t="s">
        <v>30</v>
      </c>
      <c r="G13" s="351"/>
      <c r="H13" s="351"/>
      <c r="I13" s="64"/>
      <c r="J13" s="90"/>
      <c r="K13" s="61"/>
    </row>
    <row r="14" spans="2:11" ht="18.75" x14ac:dyDescent="0.15">
      <c r="B14" s="357"/>
      <c r="C14" s="60"/>
      <c r="D14" s="90"/>
      <c r="E14" s="64"/>
      <c r="F14" s="351" t="s">
        <v>31</v>
      </c>
      <c r="G14" s="351"/>
      <c r="H14" s="351"/>
      <c r="I14" s="64"/>
      <c r="J14" s="90"/>
      <c r="K14" s="61"/>
    </row>
    <row r="15" spans="2:11" ht="18.75" x14ac:dyDescent="0.15">
      <c r="B15" s="101"/>
      <c r="C15" s="79"/>
      <c r="D15" s="86"/>
      <c r="E15" s="12"/>
      <c r="F15" s="85"/>
      <c r="G15" s="85"/>
      <c r="H15" s="85"/>
      <c r="I15" s="12"/>
      <c r="J15" s="86"/>
      <c r="K15" s="87"/>
    </row>
    <row r="16" spans="2:11" ht="14.25" customHeight="1" x14ac:dyDescent="0.15">
      <c r="B16" s="360" t="s">
        <v>80</v>
      </c>
      <c r="C16" s="353" t="s">
        <v>81</v>
      </c>
      <c r="D16" s="363">
        <f>IF(ISBLANK(F16),"",SUM(F16:F17))</f>
        <v>1</v>
      </c>
      <c r="E16" s="93"/>
      <c r="F16" s="89">
        <v>0</v>
      </c>
      <c r="G16" s="89" t="s">
        <v>51</v>
      </c>
      <c r="H16" s="89">
        <v>0</v>
      </c>
      <c r="I16" s="93"/>
      <c r="J16" s="363">
        <f>IF(ISBLANK(H16),"",SUM(H16:H17))</f>
        <v>2</v>
      </c>
      <c r="K16" s="353" t="s">
        <v>82</v>
      </c>
    </row>
    <row r="17" spans="2:11" ht="14.25" customHeight="1" x14ac:dyDescent="0.15">
      <c r="B17" s="361"/>
      <c r="C17" s="353"/>
      <c r="D17" s="363"/>
      <c r="E17" s="93"/>
      <c r="F17" s="89">
        <v>1</v>
      </c>
      <c r="G17" s="89" t="s">
        <v>51</v>
      </c>
      <c r="H17" s="89">
        <v>2</v>
      </c>
      <c r="I17" s="93"/>
      <c r="J17" s="363"/>
      <c r="K17" s="353"/>
    </row>
    <row r="18" spans="2:11" ht="18.75" x14ac:dyDescent="0.15">
      <c r="B18" s="361"/>
      <c r="C18" s="54" t="s">
        <v>83</v>
      </c>
      <c r="D18" s="52"/>
      <c r="E18" s="52"/>
      <c r="F18" s="354" t="s">
        <v>29</v>
      </c>
      <c r="G18" s="354"/>
      <c r="H18" s="354"/>
      <c r="I18" s="52"/>
      <c r="J18" s="52"/>
      <c r="K18" s="55" t="s">
        <v>84</v>
      </c>
    </row>
    <row r="19" spans="2:11" ht="18.75" x14ac:dyDescent="0.15">
      <c r="B19" s="361"/>
      <c r="C19" s="56" t="s">
        <v>85</v>
      </c>
      <c r="D19" s="52"/>
      <c r="E19" s="52"/>
      <c r="F19" s="354" t="s">
        <v>30</v>
      </c>
      <c r="G19" s="354"/>
      <c r="H19" s="354"/>
      <c r="I19" s="52"/>
      <c r="J19" s="52"/>
      <c r="K19" s="57"/>
    </row>
    <row r="20" spans="2:11" ht="18.75" x14ac:dyDescent="0.15">
      <c r="B20" s="362"/>
      <c r="C20" s="56"/>
      <c r="D20" s="91"/>
      <c r="E20" s="91"/>
      <c r="F20" s="354" t="s">
        <v>31</v>
      </c>
      <c r="G20" s="354"/>
      <c r="H20" s="354"/>
      <c r="I20" s="91"/>
      <c r="J20" s="91"/>
      <c r="K20" s="57"/>
    </row>
    <row r="21" spans="2:11" ht="18.75" x14ac:dyDescent="0.15">
      <c r="B21" s="101"/>
      <c r="C21" s="79"/>
      <c r="D21" s="86"/>
      <c r="E21" s="12"/>
      <c r="F21" s="85"/>
      <c r="G21" s="85"/>
      <c r="H21" s="85"/>
      <c r="I21" s="12"/>
      <c r="J21" s="86"/>
      <c r="K21" s="87"/>
    </row>
    <row r="22" spans="2:11" ht="14.25" customHeight="1" x14ac:dyDescent="0.15">
      <c r="B22" s="355" t="s">
        <v>80</v>
      </c>
      <c r="C22" s="358" t="s">
        <v>86</v>
      </c>
      <c r="D22" s="359">
        <f>IF(ISBLANK(F22),"",SUM(F22:F23))</f>
        <v>0</v>
      </c>
      <c r="E22" s="64"/>
      <c r="F22" s="88">
        <v>0</v>
      </c>
      <c r="G22" s="88" t="s">
        <v>51</v>
      </c>
      <c r="H22" s="88">
        <v>7</v>
      </c>
      <c r="I22" s="64"/>
      <c r="J22" s="359">
        <f>IF(ISBLANK(H22),"",SUM(H22:H23))</f>
        <v>13</v>
      </c>
      <c r="K22" s="358" t="s">
        <v>87</v>
      </c>
    </row>
    <row r="23" spans="2:11" ht="14.25" customHeight="1" x14ac:dyDescent="0.15">
      <c r="B23" s="356"/>
      <c r="C23" s="358"/>
      <c r="D23" s="359"/>
      <c r="E23" s="64"/>
      <c r="F23" s="88">
        <v>0</v>
      </c>
      <c r="G23" s="88" t="s">
        <v>51</v>
      </c>
      <c r="H23" s="88">
        <v>6</v>
      </c>
      <c r="I23" s="64"/>
      <c r="J23" s="359"/>
      <c r="K23" s="358"/>
    </row>
    <row r="24" spans="2:11" ht="18.75" x14ac:dyDescent="0.15">
      <c r="B24" s="356"/>
      <c r="C24" s="58"/>
      <c r="D24" s="90"/>
      <c r="E24" s="64"/>
      <c r="F24" s="351" t="s">
        <v>29</v>
      </c>
      <c r="G24" s="351"/>
      <c r="H24" s="351"/>
      <c r="I24" s="64"/>
      <c r="J24" s="90"/>
      <c r="K24" s="59" t="s">
        <v>88</v>
      </c>
    </row>
    <row r="25" spans="2:11" ht="18.75" x14ac:dyDescent="0.15">
      <c r="B25" s="356"/>
      <c r="C25" s="60"/>
      <c r="D25" s="90"/>
      <c r="E25" s="64"/>
      <c r="F25" s="351" t="s">
        <v>30</v>
      </c>
      <c r="G25" s="351"/>
      <c r="H25" s="351"/>
      <c r="I25" s="64"/>
      <c r="J25" s="90"/>
      <c r="K25" s="61"/>
    </row>
    <row r="26" spans="2:11" ht="18.75" x14ac:dyDescent="0.15">
      <c r="B26" s="357"/>
      <c r="C26" s="60"/>
      <c r="D26" s="90"/>
      <c r="E26" s="64"/>
      <c r="F26" s="351" t="s">
        <v>31</v>
      </c>
      <c r="G26" s="351"/>
      <c r="H26" s="351"/>
      <c r="I26" s="64"/>
      <c r="J26" s="90"/>
      <c r="K26" s="61"/>
    </row>
    <row r="27" spans="2:11" ht="18.75" x14ac:dyDescent="0.15">
      <c r="B27" s="101"/>
      <c r="C27" s="79"/>
      <c r="D27" s="86"/>
      <c r="E27" s="12"/>
      <c r="F27" s="85"/>
      <c r="G27" s="85"/>
      <c r="H27" s="85"/>
      <c r="I27" s="12"/>
      <c r="J27" s="86"/>
      <c r="K27" s="87"/>
    </row>
    <row r="28" spans="2:11" ht="14.25" customHeight="1" x14ac:dyDescent="0.15">
      <c r="B28" s="360" t="s">
        <v>80</v>
      </c>
      <c r="C28" s="353" t="s">
        <v>89</v>
      </c>
      <c r="D28" s="363">
        <f>IF(ISBLANK(F28),"",SUM(F28:F29))</f>
        <v>0</v>
      </c>
      <c r="E28" s="93"/>
      <c r="F28" s="89">
        <v>0</v>
      </c>
      <c r="G28" s="89" t="s">
        <v>51</v>
      </c>
      <c r="H28" s="89">
        <v>0</v>
      </c>
      <c r="I28" s="93"/>
      <c r="J28" s="363">
        <f>IF(ISBLANK(H28),"",SUM(H28:H29))</f>
        <v>1</v>
      </c>
      <c r="K28" s="353" t="s">
        <v>90</v>
      </c>
    </row>
    <row r="29" spans="2:11" ht="14.25" customHeight="1" x14ac:dyDescent="0.15">
      <c r="B29" s="361"/>
      <c r="C29" s="353"/>
      <c r="D29" s="363"/>
      <c r="E29" s="93"/>
      <c r="F29" s="89">
        <v>0</v>
      </c>
      <c r="G29" s="89" t="s">
        <v>51</v>
      </c>
      <c r="H29" s="89">
        <v>1</v>
      </c>
      <c r="I29" s="93"/>
      <c r="J29" s="363"/>
      <c r="K29" s="353"/>
    </row>
    <row r="30" spans="2:11" ht="18.75" x14ac:dyDescent="0.15">
      <c r="B30" s="361"/>
      <c r="C30" s="54"/>
      <c r="D30" s="52"/>
      <c r="E30" s="52"/>
      <c r="F30" s="354" t="s">
        <v>29</v>
      </c>
      <c r="G30" s="354"/>
      <c r="H30" s="354"/>
      <c r="I30" s="52"/>
      <c r="J30" s="52"/>
      <c r="K30" s="55" t="s">
        <v>91</v>
      </c>
    </row>
    <row r="31" spans="2:11" ht="18.75" x14ac:dyDescent="0.15">
      <c r="B31" s="361"/>
      <c r="C31" s="56"/>
      <c r="D31" s="52"/>
      <c r="E31" s="52"/>
      <c r="F31" s="354" t="s">
        <v>30</v>
      </c>
      <c r="G31" s="354"/>
      <c r="H31" s="354"/>
      <c r="I31" s="52"/>
      <c r="J31" s="52"/>
      <c r="K31" s="57"/>
    </row>
    <row r="32" spans="2:11" ht="18.75" x14ac:dyDescent="0.15">
      <c r="B32" s="362"/>
      <c r="C32" s="56"/>
      <c r="D32" s="91"/>
      <c r="E32" s="91"/>
      <c r="F32" s="354" t="s">
        <v>31</v>
      </c>
      <c r="G32" s="354"/>
      <c r="H32" s="354"/>
      <c r="I32" s="91"/>
      <c r="J32" s="91"/>
      <c r="K32" s="57"/>
    </row>
    <row r="33" spans="2:11" ht="18.75" x14ac:dyDescent="0.15">
      <c r="B33" s="101"/>
      <c r="C33" s="79"/>
      <c r="D33" s="86"/>
      <c r="E33" s="12"/>
      <c r="F33" s="85"/>
      <c r="G33" s="85"/>
      <c r="H33" s="85"/>
      <c r="I33" s="12"/>
      <c r="J33" s="86"/>
      <c r="K33" s="87"/>
    </row>
    <row r="34" spans="2:11" ht="14.25" customHeight="1" x14ac:dyDescent="0.15">
      <c r="B34" s="355" t="s">
        <v>80</v>
      </c>
      <c r="C34" s="358" t="s">
        <v>92</v>
      </c>
      <c r="D34" s="359">
        <f>IF(ISBLANK(F34),"",SUM(F34:F35))</f>
        <v>7</v>
      </c>
      <c r="E34" s="64"/>
      <c r="F34" s="88">
        <v>4</v>
      </c>
      <c r="G34" s="88" t="s">
        <v>51</v>
      </c>
      <c r="H34" s="88">
        <v>0</v>
      </c>
      <c r="I34" s="64"/>
      <c r="J34" s="359">
        <f>IF(ISBLANK(H34),"",SUM(H34:H35))</f>
        <v>0</v>
      </c>
      <c r="K34" s="358" t="s">
        <v>93</v>
      </c>
    </row>
    <row r="35" spans="2:11" ht="14.25" customHeight="1" x14ac:dyDescent="0.15">
      <c r="B35" s="356"/>
      <c r="C35" s="358"/>
      <c r="D35" s="359"/>
      <c r="E35" s="64"/>
      <c r="F35" s="88">
        <v>3</v>
      </c>
      <c r="G35" s="88" t="s">
        <v>51</v>
      </c>
      <c r="H35" s="88">
        <v>0</v>
      </c>
      <c r="I35" s="64"/>
      <c r="J35" s="359"/>
      <c r="K35" s="358"/>
    </row>
    <row r="36" spans="2:11" ht="18.75" x14ac:dyDescent="0.15">
      <c r="B36" s="356"/>
      <c r="C36" s="58" t="s">
        <v>94</v>
      </c>
      <c r="D36" s="90"/>
      <c r="E36" s="64"/>
      <c r="F36" s="351" t="s">
        <v>29</v>
      </c>
      <c r="G36" s="351"/>
      <c r="H36" s="351"/>
      <c r="I36" s="64"/>
      <c r="J36" s="90"/>
      <c r="K36" s="59"/>
    </row>
    <row r="37" spans="2:11" ht="18.75" x14ac:dyDescent="0.15">
      <c r="B37" s="356"/>
      <c r="C37" s="60"/>
      <c r="D37" s="90"/>
      <c r="E37" s="64"/>
      <c r="F37" s="351" t="s">
        <v>30</v>
      </c>
      <c r="G37" s="351"/>
      <c r="H37" s="351"/>
      <c r="I37" s="64"/>
      <c r="J37" s="90"/>
      <c r="K37" s="61"/>
    </row>
    <row r="38" spans="2:11" ht="18.75" x14ac:dyDescent="0.15">
      <c r="B38" s="357"/>
      <c r="C38" s="60"/>
      <c r="D38" s="90"/>
      <c r="E38" s="64"/>
      <c r="F38" s="351" t="s">
        <v>31</v>
      </c>
      <c r="G38" s="351"/>
      <c r="H38" s="351"/>
      <c r="I38" s="64"/>
      <c r="J38" s="90"/>
      <c r="K38" s="61"/>
    </row>
    <row r="39" spans="2:11" ht="18.75" x14ac:dyDescent="0.15">
      <c r="B39" s="100"/>
      <c r="C39" s="79"/>
      <c r="D39" s="83"/>
      <c r="E39" s="12"/>
      <c r="F39" s="82"/>
      <c r="G39" s="82"/>
      <c r="H39" s="82"/>
      <c r="I39" s="12"/>
      <c r="J39" s="83"/>
      <c r="K39" s="81"/>
    </row>
    <row r="40" spans="2:11" ht="14.25" customHeight="1" x14ac:dyDescent="0.15">
      <c r="B40" s="501"/>
      <c r="C40" s="349"/>
      <c r="D40" s="352"/>
      <c r="E40" s="12"/>
      <c r="F40" s="82"/>
      <c r="G40" s="82"/>
      <c r="H40" s="82"/>
      <c r="I40" s="12"/>
      <c r="J40" s="352"/>
      <c r="K40" s="349"/>
    </row>
    <row r="41" spans="2:11" ht="14.25" customHeight="1" x14ac:dyDescent="0.15">
      <c r="B41" s="501"/>
      <c r="C41" s="349"/>
      <c r="D41" s="352"/>
      <c r="E41" s="12"/>
      <c r="F41" s="82"/>
      <c r="G41" s="82"/>
      <c r="H41" s="82"/>
      <c r="I41" s="12"/>
      <c r="J41" s="352"/>
      <c r="K41" s="349"/>
    </row>
    <row r="42" spans="2:11" ht="18.75" x14ac:dyDescent="0.15">
      <c r="B42" s="100"/>
      <c r="C42" s="74"/>
      <c r="D42" s="83"/>
      <c r="E42" s="12"/>
      <c r="F42" s="348"/>
      <c r="G42" s="348"/>
      <c r="H42" s="348"/>
      <c r="I42" s="12"/>
      <c r="J42" s="83"/>
      <c r="K42" s="75"/>
    </row>
    <row r="43" spans="2:11" ht="18.75" x14ac:dyDescent="0.15">
      <c r="B43" s="100"/>
      <c r="C43" s="74"/>
      <c r="D43" s="83"/>
      <c r="E43" s="12"/>
      <c r="F43" s="348"/>
      <c r="G43" s="348"/>
      <c r="H43" s="348"/>
      <c r="I43" s="12"/>
      <c r="J43" s="83"/>
      <c r="K43" s="75"/>
    </row>
    <row r="44" spans="2:11" ht="18.75" x14ac:dyDescent="0.15">
      <c r="B44" s="100"/>
      <c r="C44" s="74"/>
      <c r="D44" s="83"/>
      <c r="E44" s="12"/>
      <c r="F44" s="348"/>
      <c r="G44" s="348"/>
      <c r="H44" s="348"/>
      <c r="I44" s="12"/>
      <c r="J44" s="83"/>
      <c r="K44" s="75"/>
    </row>
    <row r="45" spans="2:11" x14ac:dyDescent="0.15">
      <c r="B45" s="102"/>
      <c r="C45" s="76"/>
      <c r="D45" s="77"/>
      <c r="E45" s="77"/>
      <c r="F45" s="76"/>
      <c r="G45" s="76"/>
      <c r="H45" s="76"/>
      <c r="I45" s="77"/>
      <c r="J45" s="77"/>
      <c r="K45" s="76"/>
    </row>
    <row r="46" spans="2:11" x14ac:dyDescent="0.15">
      <c r="B46" s="103"/>
      <c r="K46" s="78"/>
    </row>
    <row r="47" spans="2:11" x14ac:dyDescent="0.15">
      <c r="B47" s="103"/>
    </row>
    <row r="48" spans="2:11" x14ac:dyDescent="0.15">
      <c r="B48" s="103"/>
    </row>
  </sheetData>
  <mergeCells count="60">
    <mergeCell ref="F42:H42"/>
    <mergeCell ref="F43:H43"/>
    <mergeCell ref="F44:H44"/>
    <mergeCell ref="F36:H36"/>
    <mergeCell ref="F37:H37"/>
    <mergeCell ref="F38:H38"/>
    <mergeCell ref="J22:J23"/>
    <mergeCell ref="K22:K23"/>
    <mergeCell ref="J16:J17"/>
    <mergeCell ref="C28:C29"/>
    <mergeCell ref="D28:D29"/>
    <mergeCell ref="K16:K17"/>
    <mergeCell ref="F18:H18"/>
    <mergeCell ref="F19:H19"/>
    <mergeCell ref="F20:H20"/>
    <mergeCell ref="F24:H24"/>
    <mergeCell ref="F25:H25"/>
    <mergeCell ref="F26:H26"/>
    <mergeCell ref="C22:C23"/>
    <mergeCell ref="D22:D23"/>
    <mergeCell ref="C40:C41"/>
    <mergeCell ref="D40:D41"/>
    <mergeCell ref="J40:J41"/>
    <mergeCell ref="K28:K29"/>
    <mergeCell ref="F30:H30"/>
    <mergeCell ref="F31:H31"/>
    <mergeCell ref="F32:H32"/>
    <mergeCell ref="C34:C35"/>
    <mergeCell ref="D34:D35"/>
    <mergeCell ref="J34:J35"/>
    <mergeCell ref="K34:K35"/>
    <mergeCell ref="J28:J29"/>
    <mergeCell ref="K40:K41"/>
    <mergeCell ref="K10:K11"/>
    <mergeCell ref="F12:H12"/>
    <mergeCell ref="F13:H13"/>
    <mergeCell ref="F14:H14"/>
    <mergeCell ref="C16:C17"/>
    <mergeCell ref="D16:D17"/>
    <mergeCell ref="E4:E5"/>
    <mergeCell ref="I4:I5"/>
    <mergeCell ref="J4:J5"/>
    <mergeCell ref="K4:K5"/>
    <mergeCell ref="F6:H6"/>
    <mergeCell ref="B40:B41"/>
    <mergeCell ref="B1:J1"/>
    <mergeCell ref="B4:B8"/>
    <mergeCell ref="B10:B14"/>
    <mergeCell ref="B16:B20"/>
    <mergeCell ref="B22:B26"/>
    <mergeCell ref="B28:B32"/>
    <mergeCell ref="B34:B38"/>
    <mergeCell ref="D2:J2"/>
    <mergeCell ref="C4:C5"/>
    <mergeCell ref="D4:D5"/>
    <mergeCell ref="F7:H7"/>
    <mergeCell ref="F8:H8"/>
    <mergeCell ref="C10:C11"/>
    <mergeCell ref="D10:D11"/>
    <mergeCell ref="J10:J11"/>
  </mergeCells>
  <phoneticPr fontId="27"/>
  <dataValidations count="1">
    <dataValidation type="list" allowBlank="1" showInputMessage="1" showErrorMessage="1" sqref="B4:B8 B10:B14 B16:B20 B22:B26 B28:B32 B34:B38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3"/>
  <sheetViews>
    <sheetView workbookViewId="0">
      <selection activeCell="C31" sqref="C31"/>
    </sheetView>
  </sheetViews>
  <sheetFormatPr defaultRowHeight="13.5" x14ac:dyDescent="0.15"/>
  <cols>
    <col min="1" max="1" width="3.25" style="11" customWidth="1"/>
    <col min="2" max="2" width="6.125" style="1" customWidth="1"/>
    <col min="3" max="3" width="29.25" style="1" customWidth="1"/>
    <col min="4" max="10" width="6.125" style="1" customWidth="1"/>
    <col min="11" max="11" width="8.875" customWidth="1"/>
    <col min="12" max="12" width="11.25" customWidth="1"/>
    <col min="13" max="13" width="5.625" customWidth="1"/>
  </cols>
  <sheetData>
    <row r="1" spans="2:11" ht="21.75" customHeight="1" thickBot="1" x14ac:dyDescent="0.2">
      <c r="B1" s="477" t="str">
        <f>カブス星取表!C1</f>
        <v>令和３年度 第13回 函館地区カブスリーグU-15</v>
      </c>
      <c r="C1" s="478"/>
      <c r="D1" s="478"/>
      <c r="E1" s="478"/>
      <c r="F1" s="478"/>
      <c r="G1" s="478"/>
      <c r="H1" s="478"/>
      <c r="I1" s="478" t="s">
        <v>23</v>
      </c>
      <c r="J1" s="478"/>
      <c r="K1" s="479"/>
    </row>
    <row r="2" spans="2:11" ht="11.25" customHeight="1" x14ac:dyDescent="0.1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15">
      <c r="C3" s="10" t="s">
        <v>26</v>
      </c>
      <c r="D3" s="5"/>
      <c r="E3" s="5"/>
      <c r="F3" s="5"/>
      <c r="G3" s="476" t="s">
        <v>25</v>
      </c>
      <c r="H3" s="476"/>
      <c r="I3" s="480" t="str">
        <f>カブス星取表!BJ2</f>
        <v>10月9日(土)</v>
      </c>
      <c r="J3" s="480"/>
      <c r="K3" s="480"/>
    </row>
    <row r="4" spans="2:11" ht="21.75" customHeight="1" x14ac:dyDescent="0.1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15">
      <c r="B5" s="6">
        <v>1</v>
      </c>
      <c r="C5" s="7" t="str">
        <f>VLOOKUP($B5,カブス星取表!$A$4:$BX$35,3,0)</f>
        <v>上磯中</v>
      </c>
      <c r="D5" s="6">
        <f>VLOOKUP($B5,カブス星取表!$A$4:$BX$35,66,0)</f>
        <v>34</v>
      </c>
      <c r="E5" s="6">
        <f>VLOOKUP($B5,カブス星取表!$A$4:$BX$35,58,0)</f>
        <v>14</v>
      </c>
      <c r="F5" s="6">
        <f>VLOOKUP($B5,カブス星取表!$A$4:$BX$35,60,0)</f>
        <v>11</v>
      </c>
      <c r="G5" s="6">
        <f>VLOOKUP($B5,カブス星取表!$A$4:$BX$35,62,0)</f>
        <v>1</v>
      </c>
      <c r="H5" s="6">
        <f>VLOOKUP($B5,カブス星取表!$A$4:$BX$35,64,0)</f>
        <v>2</v>
      </c>
      <c r="I5" s="6">
        <f>VLOOKUP($B5,カブス星取表!$A$4:$BX$35,68,0)</f>
        <v>54</v>
      </c>
      <c r="J5" s="6">
        <f>VLOOKUP($B5,カブス星取表!$A$4:$BX$35,70,0)</f>
        <v>4</v>
      </c>
      <c r="K5" s="6">
        <f>VLOOKUP($B5,カブス星取表!$A$4:$BX$35,72,0)</f>
        <v>50</v>
      </c>
    </row>
    <row r="6" spans="2:11" ht="21.75" customHeight="1" x14ac:dyDescent="0.15">
      <c r="B6" s="8">
        <v>2</v>
      </c>
      <c r="C6" s="9" t="str">
        <f>VLOOKUP($B6,カブス星取表!$A$4:$BX$35,3,0)</f>
        <v>浜分中</v>
      </c>
      <c r="D6" s="8">
        <f>VLOOKUP($B6,カブス星取表!$A$4:$BX$35,66,0)</f>
        <v>33</v>
      </c>
      <c r="E6" s="8">
        <f>VLOOKUP($B6,カブス星取表!$A$4:$BX$35,58,0)</f>
        <v>14</v>
      </c>
      <c r="F6" s="8">
        <f>VLOOKUP($B6,カブス星取表!$A$4:$BX$35,60,0)</f>
        <v>10</v>
      </c>
      <c r="G6" s="8">
        <f>VLOOKUP($B6,カブス星取表!$A$4:$BX$35,62,0)</f>
        <v>3</v>
      </c>
      <c r="H6" s="8">
        <f>VLOOKUP($B6,カブス星取表!$A$4:$BX$35,64,0)</f>
        <v>1</v>
      </c>
      <c r="I6" s="8">
        <f>VLOOKUP($B6,カブス星取表!$A$4:$BX$35,68,0)</f>
        <v>57</v>
      </c>
      <c r="J6" s="8">
        <f>VLOOKUP($B6,カブス星取表!$A$4:$BX$35,70,0)</f>
        <v>7</v>
      </c>
      <c r="K6" s="8">
        <f>VLOOKUP($B6,カブス星取表!$A$4:$BX$35,72,0)</f>
        <v>50</v>
      </c>
    </row>
    <row r="7" spans="2:11" ht="21.75" customHeight="1" x14ac:dyDescent="0.15">
      <c r="B7" s="6">
        <v>3</v>
      </c>
      <c r="C7" s="7" t="str">
        <f>VLOOKUP($B7,カブス星取表!$A$4:$BX$35,3,0)</f>
        <v>七飯中</v>
      </c>
      <c r="D7" s="6">
        <f>VLOOKUP($B7,カブス星取表!$A$4:$BX$35,66,0)</f>
        <v>30</v>
      </c>
      <c r="E7" s="6">
        <f>VLOOKUP($B7,カブス星取表!$A$4:$BX$35,58,0)</f>
        <v>14</v>
      </c>
      <c r="F7" s="6">
        <f>VLOOKUP($B7,カブス星取表!$A$4:$BX$35,60,0)</f>
        <v>9</v>
      </c>
      <c r="G7" s="6">
        <f>VLOOKUP($B7,カブス星取表!$A$4:$BX$35,62,0)</f>
        <v>3</v>
      </c>
      <c r="H7" s="6">
        <f>VLOOKUP($B7,カブス星取表!$A$4:$BX$35,64,0)</f>
        <v>2</v>
      </c>
      <c r="I7" s="6">
        <f>VLOOKUP($B7,カブス星取表!$A$4:$BX$35,68,0)</f>
        <v>56</v>
      </c>
      <c r="J7" s="6">
        <f>VLOOKUP($B7,カブス星取表!$A$4:$BX$35,70,0)</f>
        <v>10</v>
      </c>
      <c r="K7" s="6">
        <f>VLOOKUP($B7,カブス星取表!$A$4:$BX$35,72,0)</f>
        <v>46</v>
      </c>
    </row>
    <row r="8" spans="2:11" ht="21.75" customHeight="1" x14ac:dyDescent="0.15">
      <c r="B8" s="8">
        <v>4</v>
      </c>
      <c r="C8" s="9" t="str">
        <f>VLOOKUP($B8,カブス星取表!$A$4:$BX$35,3,0)</f>
        <v>桔梗中</v>
      </c>
      <c r="D8" s="8">
        <f>VLOOKUP($B8,カブス星取表!$A$4:$BX$35,66,0)</f>
        <v>27</v>
      </c>
      <c r="E8" s="8">
        <f>VLOOKUP($B8,カブス星取表!$A$4:$BX$35,58,0)</f>
        <v>14</v>
      </c>
      <c r="F8" s="8">
        <f>VLOOKUP($B8,カブス星取表!$A$4:$BX$35,60,0)</f>
        <v>8</v>
      </c>
      <c r="G8" s="8">
        <f>VLOOKUP($B8,カブス星取表!$A$4:$BX$35,62,0)</f>
        <v>3</v>
      </c>
      <c r="H8" s="8">
        <f>VLOOKUP($B8,カブス星取表!$A$4:$BX$35,64,0)</f>
        <v>3</v>
      </c>
      <c r="I8" s="8">
        <f>VLOOKUP($B8,カブス星取表!$A$4:$BX$35,68,0)</f>
        <v>37</v>
      </c>
      <c r="J8" s="8">
        <f>VLOOKUP($B8,カブス星取表!$A$4:$BX$35,70,0)</f>
        <v>14</v>
      </c>
      <c r="K8" s="8">
        <f>VLOOKUP($B8,カブス星取表!$A$4:$BX$35,72,0)</f>
        <v>23</v>
      </c>
    </row>
    <row r="9" spans="2:11" ht="21.75" customHeight="1" x14ac:dyDescent="0.15">
      <c r="B9" s="6">
        <v>5</v>
      </c>
      <c r="C9" s="7" t="str">
        <f>VLOOKUP($B9,カブス星取表!$A$4:$BX$35,3,0)</f>
        <v>コラソン・バロン</v>
      </c>
      <c r="D9" s="6">
        <f>VLOOKUP($B9,カブス星取表!$A$4:$BX$35,66,0)</f>
        <v>16</v>
      </c>
      <c r="E9" s="6">
        <f>VLOOKUP($B9,カブス星取表!$A$4:$BX$35,58,0)</f>
        <v>14</v>
      </c>
      <c r="F9" s="6">
        <f>VLOOKUP($B9,カブス星取表!$A$4:$BX$35,60,0)</f>
        <v>5</v>
      </c>
      <c r="G9" s="6">
        <f>VLOOKUP($B9,カブス星取表!$A$4:$BX$35,62,0)</f>
        <v>1</v>
      </c>
      <c r="H9" s="6">
        <f>VLOOKUP($B9,カブス星取表!$A$4:$BX$35,64,0)</f>
        <v>8</v>
      </c>
      <c r="I9" s="6">
        <f>VLOOKUP($B9,カブス星取表!$A$4:$BX$35,68,0)</f>
        <v>28</v>
      </c>
      <c r="J9" s="6">
        <f>VLOOKUP($B9,カブス星取表!$A$4:$BX$35,70,0)</f>
        <v>24</v>
      </c>
      <c r="K9" s="6">
        <f>VLOOKUP($B9,カブス星取表!$A$4:$BX$35,72,0)</f>
        <v>4</v>
      </c>
    </row>
    <row r="10" spans="2:11" ht="21.75" customHeight="1" x14ac:dyDescent="0.15">
      <c r="B10" s="8">
        <v>6</v>
      </c>
      <c r="C10" s="9" t="str">
        <f>VLOOKUP($B10,カブス星取表!$A$4:$BX$35,3,0)</f>
        <v>亀田中</v>
      </c>
      <c r="D10" s="8">
        <f>VLOOKUP($B10,カブス星取表!$A$4:$BX$35,66,0)</f>
        <v>9</v>
      </c>
      <c r="E10" s="8">
        <f>VLOOKUP($B10,カブス星取表!$A$4:$BX$35,58,0)</f>
        <v>14</v>
      </c>
      <c r="F10" s="8">
        <f>VLOOKUP($B10,カブス星取表!$A$4:$BX$35,60,0)</f>
        <v>3</v>
      </c>
      <c r="G10" s="8">
        <f>VLOOKUP($B10,カブス星取表!$A$4:$BX$35,62,0)</f>
        <v>0</v>
      </c>
      <c r="H10" s="8">
        <f>VLOOKUP($B10,カブス星取表!$A$4:$BX$35,64,0)</f>
        <v>11</v>
      </c>
      <c r="I10" s="8">
        <f>VLOOKUP($B10,カブス星取表!$A$4:$BX$35,68,0)</f>
        <v>10</v>
      </c>
      <c r="J10" s="8">
        <f>VLOOKUP($B10,カブス星取表!$A$4:$BX$35,70,0)</f>
        <v>49</v>
      </c>
      <c r="K10" s="8">
        <f>VLOOKUP($B10,カブス星取表!$A$4:$BX$35,72,0)</f>
        <v>-39</v>
      </c>
    </row>
    <row r="11" spans="2:11" ht="21.75" customHeight="1" x14ac:dyDescent="0.15">
      <c r="B11" s="6">
        <v>7</v>
      </c>
      <c r="C11" s="7" t="str">
        <f>VLOOKUP($B11,カブス星取表!$A$4:$BX$35,3,0)</f>
        <v>森・砂原</v>
      </c>
      <c r="D11" s="6">
        <f>VLOOKUP($B11,カブス星取表!$A$4:$BX$35,66,0)</f>
        <v>7</v>
      </c>
      <c r="E11" s="6">
        <f>VLOOKUP($B11,カブス星取表!$A$4:$BX$35,58,0)</f>
        <v>14</v>
      </c>
      <c r="F11" s="6">
        <f>VLOOKUP($B11,カブス星取表!$A$4:$BX$35,60,0)</f>
        <v>2</v>
      </c>
      <c r="G11" s="6">
        <f>VLOOKUP($B11,カブス星取表!$A$4:$BX$35,62,0)</f>
        <v>1</v>
      </c>
      <c r="H11" s="6">
        <f>VLOOKUP($B11,カブス星取表!$A$4:$BX$35,64,0)</f>
        <v>11</v>
      </c>
      <c r="I11" s="6">
        <f>VLOOKUP($B11,カブス星取表!$A$4:$BX$35,68,0)</f>
        <v>6</v>
      </c>
      <c r="J11" s="6">
        <f>VLOOKUP($B11,カブス星取表!$A$4:$BX$35,70,0)</f>
        <v>79</v>
      </c>
      <c r="K11" s="6">
        <f>VLOOKUP($B11,カブス星取表!$A$4:$BX$35,72,0)</f>
        <v>-73</v>
      </c>
    </row>
    <row r="12" spans="2:11" ht="21.75" customHeight="1" x14ac:dyDescent="0.15">
      <c r="B12" s="8">
        <v>8</v>
      </c>
      <c r="C12" s="9" t="str">
        <f>VLOOKUP($B12,カブス星取表!$A$4:$BX$35,3,0)</f>
        <v>瀬棚・北檜山</v>
      </c>
      <c r="D12" s="8">
        <f>VLOOKUP($B12,カブス星取表!$A$4:$BX$35,66,0)</f>
        <v>6</v>
      </c>
      <c r="E12" s="8">
        <f>VLOOKUP($B12,カブス星取表!$A$4:$BX$35,58,0)</f>
        <v>14</v>
      </c>
      <c r="F12" s="8">
        <f>VLOOKUP($B12,カブス星取表!$A$4:$BX$35,60,0)</f>
        <v>2</v>
      </c>
      <c r="G12" s="8">
        <f>VLOOKUP($B12,カブス星取表!$A$4:$BX$35,62,0)</f>
        <v>0</v>
      </c>
      <c r="H12" s="8">
        <f>VLOOKUP($B12,カブス星取表!$A$4:$BX$35,64,0)</f>
        <v>12</v>
      </c>
      <c r="I12" s="8">
        <f>VLOOKUP($B12,カブス星取表!$A$4:$BX$35,68,0)</f>
        <v>8</v>
      </c>
      <c r="J12" s="8">
        <f>VLOOKUP($B12,カブス星取表!$A$4:$BX$35,70,0)</f>
        <v>69</v>
      </c>
      <c r="K12" s="8">
        <f>VLOOKUP($B12,カブス星取表!$A$4:$BX$35,72,0)</f>
        <v>-61</v>
      </c>
    </row>
    <row r="13" spans="2:11" ht="11.25" customHeight="1" x14ac:dyDescent="0.15">
      <c r="B13"/>
      <c r="C13"/>
      <c r="D13"/>
      <c r="E13"/>
      <c r="F13"/>
      <c r="G13"/>
      <c r="H13"/>
      <c r="I13"/>
      <c r="J13"/>
    </row>
    <row r="14" spans="2:11" ht="21.75" customHeight="1" x14ac:dyDescent="0.15">
      <c r="C14" s="10" t="s">
        <v>27</v>
      </c>
      <c r="D14" s="5"/>
      <c r="E14" s="5"/>
      <c r="F14" s="5"/>
      <c r="G14" s="476"/>
      <c r="H14" s="476"/>
      <c r="I14" s="476"/>
      <c r="J14" s="476"/>
      <c r="K14" s="476"/>
    </row>
    <row r="15" spans="2:11" ht="21.75" customHeight="1" x14ac:dyDescent="0.15"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  <c r="I15" s="3" t="s">
        <v>7</v>
      </c>
      <c r="J15" s="3" t="s">
        <v>8</v>
      </c>
      <c r="K15" s="3" t="s">
        <v>9</v>
      </c>
    </row>
    <row r="16" spans="2:11" ht="21.75" customHeight="1" x14ac:dyDescent="0.15">
      <c r="B16" s="6">
        <v>1</v>
      </c>
      <c r="C16" s="7" t="str">
        <f>VLOOKUP($B16,カブス星取表!$A$40:$BR$67,3,0)</f>
        <v>アスルクラロ1st</v>
      </c>
      <c r="D16" s="6">
        <f>VLOOKUP($B16,カブス星取表!$A$40:$BR$67,60,0)</f>
        <v>30</v>
      </c>
      <c r="E16" s="6">
        <f>VLOOKUP($B16,カブス星取表!$A$40:$BR$67,52,0)</f>
        <v>12</v>
      </c>
      <c r="F16" s="6">
        <f>VLOOKUP($B16,カブス星取表!$A$40:$BR$67,54,0)</f>
        <v>9</v>
      </c>
      <c r="G16" s="6">
        <f>VLOOKUP($B16,カブス星取表!$A$40:$BR$67,56,0)</f>
        <v>3</v>
      </c>
      <c r="H16" s="6">
        <f>VLOOKUP($B16,カブス星取表!$A$40:$BR$67,58,0)</f>
        <v>0</v>
      </c>
      <c r="I16" s="6">
        <f>VLOOKUP($B16,カブス星取表!$A$40:$BR$67,62,0)</f>
        <v>83</v>
      </c>
      <c r="J16" s="6">
        <f>VLOOKUP($B16,カブス星取表!$A$40:$BR$67,64,0)</f>
        <v>2</v>
      </c>
      <c r="K16" s="6">
        <f>VLOOKUP($B16,カブス星取表!$A$40:$BR$67,66,0)</f>
        <v>81</v>
      </c>
    </row>
    <row r="17" spans="2:11" ht="21.75" customHeight="1" x14ac:dyDescent="0.15">
      <c r="B17" s="8">
        <v>2</v>
      </c>
      <c r="C17" s="9" t="str">
        <f>VLOOKUP($B17,カブス星取表!$A$40:$BR$67,3,0)</f>
        <v>S・イーグル3rd</v>
      </c>
      <c r="D17" s="8">
        <f>VLOOKUP($B17,カブス星取表!$A$40:$BR$67,60,0)</f>
        <v>26</v>
      </c>
      <c r="E17" s="8">
        <f>VLOOKUP($B17,カブス星取表!$A$40:$BR$67,52,0)</f>
        <v>12</v>
      </c>
      <c r="F17" s="8">
        <f>VLOOKUP($B17,カブス星取表!$A$40:$BR$67,54,0)</f>
        <v>8</v>
      </c>
      <c r="G17" s="8">
        <f>VLOOKUP($B17,カブス星取表!$A$40:$BR$67,56,0)</f>
        <v>2</v>
      </c>
      <c r="H17" s="8">
        <f>VLOOKUP($B17,カブス星取表!$A$40:$BR$67,58,0)</f>
        <v>2</v>
      </c>
      <c r="I17" s="8">
        <f>VLOOKUP($B17,カブス星取表!$A$40:$BR$67,62,0)</f>
        <v>57</v>
      </c>
      <c r="J17" s="8">
        <f>VLOOKUP($B17,カブス星取表!$A$40:$BR$67,64,0)</f>
        <v>10</v>
      </c>
      <c r="K17" s="8">
        <f>VLOOKUP($B17,カブス星取表!$A$40:$BR$67,66,0)</f>
        <v>47</v>
      </c>
    </row>
    <row r="18" spans="2:11" ht="21.75" customHeight="1" x14ac:dyDescent="0.15">
      <c r="B18" s="6">
        <v>3</v>
      </c>
      <c r="C18" s="7" t="str">
        <f>VLOOKUP($B18,カブス星取表!$A$40:$BR$67,3,0)</f>
        <v>八雲・大野・鹿部</v>
      </c>
      <c r="D18" s="6">
        <f>VLOOKUP($B18,カブス星取表!$A$40:$BR$67,60,0)</f>
        <v>21</v>
      </c>
      <c r="E18" s="6">
        <f>VLOOKUP($B18,カブス星取表!$A$40:$BR$67,52,0)</f>
        <v>11</v>
      </c>
      <c r="F18" s="6">
        <f>VLOOKUP($B18,カブス星取表!$A$40:$BR$67,54,0)</f>
        <v>7</v>
      </c>
      <c r="G18" s="6">
        <f>VLOOKUP($B18,カブス星取表!$A$40:$BR$67,56,0)</f>
        <v>0</v>
      </c>
      <c r="H18" s="6">
        <f>VLOOKUP($B18,カブス星取表!$A$40:$BR$67,58,0)</f>
        <v>4</v>
      </c>
      <c r="I18" s="6">
        <f>VLOOKUP($B18,カブス星取表!$A$40:$BR$67,62,0)</f>
        <v>34</v>
      </c>
      <c r="J18" s="6">
        <f>VLOOKUP($B18,カブス星取表!$A$40:$BR$67,64,0)</f>
        <v>14</v>
      </c>
      <c r="K18" s="6">
        <f>VLOOKUP($B18,カブス星取表!$A$40:$BR$67,66,0)</f>
        <v>20</v>
      </c>
    </row>
    <row r="19" spans="2:11" ht="21.75" customHeight="1" x14ac:dyDescent="0.15">
      <c r="B19" s="8">
        <v>4</v>
      </c>
      <c r="C19" s="9" t="str">
        <f>VLOOKUP($B19,カブス星取表!$A$40:$BR$67,3,0)</f>
        <v>知内・松前</v>
      </c>
      <c r="D19" s="8">
        <f>VLOOKUP($B19,カブス星取表!$A$40:$BR$67,60,0)</f>
        <v>17</v>
      </c>
      <c r="E19" s="8">
        <f>VLOOKUP($B19,カブス星取表!$A$40:$BR$67,52,0)</f>
        <v>12</v>
      </c>
      <c r="F19" s="8">
        <f>VLOOKUP($B19,カブス星取表!$A$40:$BR$67,54,0)</f>
        <v>5</v>
      </c>
      <c r="G19" s="8">
        <f>VLOOKUP($B19,カブス星取表!$A$40:$BR$67,56,0)</f>
        <v>2</v>
      </c>
      <c r="H19" s="8">
        <f>VLOOKUP($B19,カブス星取表!$A$40:$BR$67,58,0)</f>
        <v>5</v>
      </c>
      <c r="I19" s="8">
        <f>VLOOKUP($B19,カブス星取表!$A$40:$BR$67,62,0)</f>
        <v>48</v>
      </c>
      <c r="J19" s="8">
        <f>VLOOKUP($B19,カブス星取表!$A$40:$BR$67,64,0)</f>
        <v>15</v>
      </c>
      <c r="K19" s="8">
        <f>VLOOKUP($B19,カブス星取表!$A$40:$BR$67,66,0)</f>
        <v>33</v>
      </c>
    </row>
    <row r="20" spans="2:11" ht="21.75" customHeight="1" x14ac:dyDescent="0.15">
      <c r="B20" s="6">
        <v>5</v>
      </c>
      <c r="C20" s="7" t="str">
        <f>VLOOKUP($B20,カブス星取表!$A$40:$BR$67,3,0)</f>
        <v>本通中</v>
      </c>
      <c r="D20" s="6">
        <f>VLOOKUP($B20,カブス星取表!$A$40:$BR$67,60,0)</f>
        <v>16</v>
      </c>
      <c r="E20" s="6">
        <f>VLOOKUP($B20,カブス星取表!$A$40:$BR$67,52,0)</f>
        <v>12</v>
      </c>
      <c r="F20" s="6">
        <f>VLOOKUP($B20,カブス星取表!$A$40:$BR$67,54,0)</f>
        <v>5</v>
      </c>
      <c r="G20" s="6">
        <f>VLOOKUP($B20,カブス星取表!$A$40:$BR$67,56,0)</f>
        <v>1</v>
      </c>
      <c r="H20" s="6">
        <f>VLOOKUP($B20,カブス星取表!$A$40:$BR$67,58,0)</f>
        <v>6</v>
      </c>
      <c r="I20" s="6">
        <f>VLOOKUP($B20,カブス星取表!$A$40:$BR$67,62,0)</f>
        <v>27</v>
      </c>
      <c r="J20" s="6">
        <f>VLOOKUP($B20,カブス星取表!$A$40:$BR$67,64,0)</f>
        <v>31</v>
      </c>
      <c r="K20" s="6">
        <f>VLOOKUP($B20,カブス星取表!$A$40:$BR$67,66,0)</f>
        <v>-4</v>
      </c>
    </row>
    <row r="21" spans="2:11" ht="21.75" customHeight="1" x14ac:dyDescent="0.15">
      <c r="B21" s="8">
        <v>6</v>
      </c>
      <c r="C21" s="9" t="str">
        <f>VLOOKUP($B21,カブス星取表!$A$40:$BR$67,3,0)</f>
        <v>巴中</v>
      </c>
      <c r="D21" s="8">
        <f>VLOOKUP($B21,カブス星取表!$A$40:$BR$67,60,0)</f>
        <v>7</v>
      </c>
      <c r="E21" s="8">
        <f>VLOOKUP($B21,カブス星取表!$A$40:$BR$67,52,0)</f>
        <v>12</v>
      </c>
      <c r="F21" s="8">
        <f>VLOOKUP($B21,カブス星取表!$A$40:$BR$67,54,0)</f>
        <v>2</v>
      </c>
      <c r="G21" s="8">
        <f>VLOOKUP($B21,カブス星取表!$A$40:$BR$67,56,0)</f>
        <v>1</v>
      </c>
      <c r="H21" s="8">
        <f>VLOOKUP($B21,カブス星取表!$A$40:$BR$67,58,0)</f>
        <v>9</v>
      </c>
      <c r="I21" s="8">
        <f>VLOOKUP($B21,カブス星取表!$A$40:$BR$67,62,0)</f>
        <v>14</v>
      </c>
      <c r="J21" s="8">
        <f>VLOOKUP($B21,カブス星取表!$A$40:$BR$67,64,0)</f>
        <v>50</v>
      </c>
      <c r="K21" s="8">
        <f>VLOOKUP($B21,カブス星取表!$A$40:$BR$67,66,0)</f>
        <v>-36</v>
      </c>
    </row>
    <row r="22" spans="2:11" ht="21.75" customHeight="1" x14ac:dyDescent="0.15">
      <c r="B22" s="6">
        <v>7</v>
      </c>
      <c r="C22" s="7" t="str">
        <f>VLOOKUP($B22,カブス星取表!$A$40:$BR$67,3,0)</f>
        <v>ラ・サール</v>
      </c>
      <c r="D22" s="6">
        <f>VLOOKUP($B22,カブス星取表!$A$40:$BR$67,60,0)</f>
        <v>1</v>
      </c>
      <c r="E22" s="6">
        <f>VLOOKUP($B22,カブス星取表!$A$40:$BR$67,52,0)</f>
        <v>11</v>
      </c>
      <c r="F22" s="6">
        <f>VLOOKUP($B22,カブス星取表!$A$40:$BR$67,54,0)</f>
        <v>0</v>
      </c>
      <c r="G22" s="6">
        <f>VLOOKUP($B22,カブス星取表!$A$40:$BR$67,56,0)</f>
        <v>1</v>
      </c>
      <c r="H22" s="6">
        <f>VLOOKUP($B22,カブス星取表!$A$40:$BR$67,58,0)</f>
        <v>10</v>
      </c>
      <c r="I22" s="6">
        <f>VLOOKUP($B22,カブス星取表!$A$40:$BR$67,62,0)</f>
        <v>8</v>
      </c>
      <c r="J22" s="6">
        <f>VLOOKUP($B22,カブス星取表!$A$40:$BR$67,64,0)</f>
        <v>149</v>
      </c>
      <c r="K22" s="6">
        <f>VLOOKUP($B22,カブス星取表!$A$40:$BR$67,66,0)</f>
        <v>-141</v>
      </c>
    </row>
    <row r="23" spans="2:11" ht="11.25" customHeight="1" x14ac:dyDescent="0.15">
      <c r="B23"/>
      <c r="C23"/>
      <c r="D23"/>
      <c r="E23"/>
      <c r="F23"/>
      <c r="G23"/>
      <c r="H23"/>
      <c r="I23"/>
      <c r="J23"/>
    </row>
    <row r="24" spans="2:11" ht="21.75" customHeight="1" x14ac:dyDescent="0.15">
      <c r="C24" s="10" t="s">
        <v>28</v>
      </c>
      <c r="D24" s="5"/>
      <c r="E24" s="5"/>
      <c r="F24" s="5"/>
      <c r="G24" s="476"/>
      <c r="H24" s="476"/>
      <c r="I24" s="476"/>
      <c r="J24" s="476"/>
      <c r="K24" s="476"/>
    </row>
    <row r="25" spans="2:11" ht="21.75" customHeight="1" x14ac:dyDescent="0.15">
      <c r="B25" s="3" t="s">
        <v>0</v>
      </c>
      <c r="C25" s="3" t="s">
        <v>1</v>
      </c>
      <c r="D25" s="3" t="s">
        <v>2</v>
      </c>
      <c r="E25" s="3" t="s">
        <v>3</v>
      </c>
      <c r="F25" s="3" t="s">
        <v>4</v>
      </c>
      <c r="G25" s="3" t="s">
        <v>5</v>
      </c>
      <c r="H25" s="3" t="s">
        <v>6</v>
      </c>
      <c r="I25" s="3" t="s">
        <v>7</v>
      </c>
      <c r="J25" s="3" t="s">
        <v>8</v>
      </c>
      <c r="K25" s="3" t="s">
        <v>9</v>
      </c>
    </row>
    <row r="26" spans="2:11" ht="21.75" customHeight="1" x14ac:dyDescent="0.15">
      <c r="B26" s="6">
        <v>1</v>
      </c>
      <c r="C26" s="7" t="str">
        <f>VLOOKUP($B26,カブス星取表!$A$72:$BR$99,3,0)</f>
        <v>プレイフル</v>
      </c>
      <c r="D26" s="6">
        <f>VLOOKUP($B26,カブス星取表!$A$72:$BR$99,60,0)</f>
        <v>27</v>
      </c>
      <c r="E26" s="6">
        <f>VLOOKUP($B26,カブス星取表!$A$72:$BR$99,52,0)</f>
        <v>9</v>
      </c>
      <c r="F26" s="6">
        <f>VLOOKUP($B26,カブス星取表!$A$72:$BR$99,54,0)</f>
        <v>9</v>
      </c>
      <c r="G26" s="6">
        <f>VLOOKUP($B26,カブス星取表!$A$72:$BR$99,56,0)</f>
        <v>0</v>
      </c>
      <c r="H26" s="6">
        <f>VLOOKUP($B26,カブス星取表!$A$72:$BR$99,58,0)</f>
        <v>0</v>
      </c>
      <c r="I26" s="6">
        <f>VLOOKUP($B26,カブス星取表!$A$72:$BR$99,62,0)</f>
        <v>36</v>
      </c>
      <c r="J26" s="6">
        <f>VLOOKUP($B26,カブス星取表!$A$72:$BR$99,64,0)</f>
        <v>4</v>
      </c>
      <c r="K26" s="6">
        <f>VLOOKUP($B26,カブス星取表!$A$72:$BR$99,66,0)</f>
        <v>32</v>
      </c>
    </row>
    <row r="27" spans="2:11" ht="21.75" customHeight="1" x14ac:dyDescent="0.15">
      <c r="B27" s="8">
        <v>2</v>
      </c>
      <c r="C27" s="9" t="str">
        <f>VLOOKUP($B27,カブス星取表!$A$72:$BR$99,3,0)</f>
        <v>五稜郭中</v>
      </c>
      <c r="D27" s="8">
        <f>VLOOKUP($B27,カブス星取表!$A$72:$BR$99,60,0)</f>
        <v>21</v>
      </c>
      <c r="E27" s="8">
        <f>VLOOKUP($B27,カブス星取表!$A$72:$BR$99,52,0)</f>
        <v>9</v>
      </c>
      <c r="F27" s="8">
        <f>VLOOKUP($B27,カブス星取表!$A$72:$BR$99,54,0)</f>
        <v>7</v>
      </c>
      <c r="G27" s="8">
        <f>VLOOKUP($B27,カブス星取表!$A$72:$BR$99,56,0)</f>
        <v>0</v>
      </c>
      <c r="H27" s="8">
        <f>VLOOKUP($B27,カブス星取表!$A$72:$BR$99,58,0)</f>
        <v>2</v>
      </c>
      <c r="I27" s="8">
        <f>VLOOKUP($B27,カブス星取表!$A$72:$BR$99,62,0)</f>
        <v>44</v>
      </c>
      <c r="J27" s="8">
        <f>VLOOKUP($B27,カブス星取表!$A$72:$BR$99,64,0)</f>
        <v>5</v>
      </c>
      <c r="K27" s="8">
        <f>VLOOKUP($B27,カブス星取表!$A$72:$BR$99,66,0)</f>
        <v>39</v>
      </c>
    </row>
    <row r="28" spans="2:11" ht="21.75" customHeight="1" x14ac:dyDescent="0.15">
      <c r="B28" s="6">
        <v>3</v>
      </c>
      <c r="C28" s="7" t="str">
        <f>VLOOKUP($B28,カブス星取表!$A$72:$BR$99,3,0)</f>
        <v>青柳・港</v>
      </c>
      <c r="D28" s="6">
        <f>VLOOKUP($B28,カブス星取表!$A$72:$BR$99,60,0)</f>
        <v>12</v>
      </c>
      <c r="E28" s="6">
        <f>VLOOKUP($B28,カブス星取表!$A$72:$BR$99,52,0)</f>
        <v>9</v>
      </c>
      <c r="F28" s="6">
        <f>VLOOKUP($B28,カブス星取表!$A$72:$BR$99,54,0)</f>
        <v>4</v>
      </c>
      <c r="G28" s="6">
        <f>VLOOKUP($B28,カブス星取表!$A$72:$BR$99,56,0)</f>
        <v>0</v>
      </c>
      <c r="H28" s="6">
        <f>VLOOKUP($B28,カブス星取表!$A$72:$BR$99,58,0)</f>
        <v>5</v>
      </c>
      <c r="I28" s="6">
        <f>VLOOKUP($B28,カブス星取表!$A$72:$BR$99,62,0)</f>
        <v>15</v>
      </c>
      <c r="J28" s="6">
        <f>VLOOKUP($B28,カブス星取表!$A$72:$BR$99,64,0)</f>
        <v>22</v>
      </c>
      <c r="K28" s="6">
        <f>VLOOKUP($B28,カブス星取表!$A$72:$BR$99,66,0)</f>
        <v>-7</v>
      </c>
    </row>
    <row r="29" spans="2:11" ht="21.75" customHeight="1" x14ac:dyDescent="0.15">
      <c r="B29" s="8">
        <v>4</v>
      </c>
      <c r="C29" s="9" t="str">
        <f>VLOOKUP($B29,カブス星取表!$A$72:$BR$99,3,0)</f>
        <v>北中</v>
      </c>
      <c r="D29" s="8">
        <f>VLOOKUP($B29,カブス星取表!$A$72:$BR$99,60,0)</f>
        <v>12</v>
      </c>
      <c r="E29" s="8">
        <f>VLOOKUP($B29,カブス星取表!$A$72:$BR$99,52,0)</f>
        <v>9</v>
      </c>
      <c r="F29" s="8">
        <f>VLOOKUP($B29,カブス星取表!$A$72:$BR$99,54,0)</f>
        <v>4</v>
      </c>
      <c r="G29" s="8">
        <f>VLOOKUP($B29,カブス星取表!$A$72:$BR$99,56,0)</f>
        <v>0</v>
      </c>
      <c r="H29" s="8">
        <f>VLOOKUP($B29,カブス星取表!$A$72:$BR$99,58,0)</f>
        <v>5</v>
      </c>
      <c r="I29" s="8">
        <f>VLOOKUP($B29,カブス星取表!$A$72:$BR$99,62,0)</f>
        <v>16</v>
      </c>
      <c r="J29" s="8">
        <f>VLOOKUP($B29,カブス星取表!$A$72:$BR$99,64,0)</f>
        <v>35</v>
      </c>
      <c r="K29" s="8">
        <f>VLOOKUP($B29,カブス星取表!$A$72:$BR$99,66,0)</f>
        <v>-19</v>
      </c>
    </row>
    <row r="30" spans="2:11" ht="21.75" customHeight="1" x14ac:dyDescent="0.15">
      <c r="B30" s="6">
        <v>5</v>
      </c>
      <c r="C30" s="7" t="str">
        <f>VLOOKUP($B30,カブス星取表!$A$72:$BR$99,3,0)</f>
        <v>戸倉・旭岡</v>
      </c>
      <c r="D30" s="6">
        <f>VLOOKUP($B30,カブス星取表!$A$72:$BR$99,60,0)</f>
        <v>9</v>
      </c>
      <c r="E30" s="6">
        <f>VLOOKUP($B30,カブス星取表!$A$72:$BR$99,52,0)</f>
        <v>8</v>
      </c>
      <c r="F30" s="6">
        <f>VLOOKUP($B30,カブス星取表!$A$72:$BR$99,54,0)</f>
        <v>3</v>
      </c>
      <c r="G30" s="6">
        <f>VLOOKUP($B30,カブス星取表!$A$72:$BR$99,56,0)</f>
        <v>0</v>
      </c>
      <c r="H30" s="6">
        <f>VLOOKUP($B30,カブス星取表!$A$72:$BR$99,58,0)</f>
        <v>5</v>
      </c>
      <c r="I30" s="6">
        <f>VLOOKUP($B30,カブス星取表!$A$72:$BR$99,62,0)</f>
        <v>11</v>
      </c>
      <c r="J30" s="6">
        <f>VLOOKUP($B30,カブス星取表!$A$72:$BR$99,64,0)</f>
        <v>18</v>
      </c>
      <c r="K30" s="6">
        <f>VLOOKUP($B30,カブス星取表!$A$72:$BR$99,66,0)</f>
        <v>-7</v>
      </c>
    </row>
    <row r="31" spans="2:11" ht="21.75" customHeight="1" x14ac:dyDescent="0.15">
      <c r="B31" s="8">
        <v>6</v>
      </c>
      <c r="C31" s="9" t="str">
        <f>VLOOKUP($B31,カブス星取表!$A$72:$BR$99,3,0)</f>
        <v>アスルクラロ2nd</v>
      </c>
      <c r="D31" s="8">
        <f>VLOOKUP($B31,カブス星取表!$A$72:$BR$99,60,0)</f>
        <v>6</v>
      </c>
      <c r="E31" s="8">
        <f>VLOOKUP($B31,カブス星取表!$A$72:$BR$99,52,0)</f>
        <v>8</v>
      </c>
      <c r="F31" s="8">
        <f>VLOOKUP($B31,カブス星取表!$A$72:$BR$99,54,0)</f>
        <v>2</v>
      </c>
      <c r="G31" s="8">
        <f>VLOOKUP($B31,カブス星取表!$A$72:$BR$99,56,0)</f>
        <v>0</v>
      </c>
      <c r="H31" s="8">
        <f>VLOOKUP($B31,カブス星取表!$A$72:$BR$99,58,0)</f>
        <v>6</v>
      </c>
      <c r="I31" s="8">
        <f>VLOOKUP($B31,カブス星取表!$A$72:$BR$99,62,0)</f>
        <v>10</v>
      </c>
      <c r="J31" s="8">
        <f>VLOOKUP($B31,カブス星取表!$A$72:$BR$99,64,0)</f>
        <v>11</v>
      </c>
      <c r="K31" s="8">
        <f>VLOOKUP($B31,カブス星取表!$A$72:$BR$99,66,0)</f>
        <v>-1</v>
      </c>
    </row>
    <row r="32" spans="2:11" ht="21.75" customHeight="1" x14ac:dyDescent="0.15">
      <c r="B32" s="6">
        <v>7</v>
      </c>
      <c r="C32" s="7" t="str">
        <f>VLOOKUP($B32,カブス星取表!$A$72:$BR$99,3,0)</f>
        <v>湯川中</v>
      </c>
      <c r="D32" s="6">
        <f>VLOOKUP($B32,カブス星取表!$A$72:$BR$99,60,0)</f>
        <v>3</v>
      </c>
      <c r="E32" s="6">
        <f>VLOOKUP($B32,カブス星取表!$A$72:$BR$99,52,0)</f>
        <v>8</v>
      </c>
      <c r="F32" s="6">
        <f>VLOOKUP($B32,カブス星取表!$A$72:$BR$99,54,0)</f>
        <v>1</v>
      </c>
      <c r="G32" s="6">
        <f>VLOOKUP($B32,カブス星取表!$A$72:$BR$99,56,0)</f>
        <v>0</v>
      </c>
      <c r="H32" s="6">
        <f>VLOOKUP($B32,カブス星取表!$A$72:$BR$99,58,0)</f>
        <v>7</v>
      </c>
      <c r="I32" s="6">
        <f>VLOOKUP($B32,カブス星取表!$A$72:$BR$99,62,0)</f>
        <v>10</v>
      </c>
      <c r="J32" s="6">
        <f>VLOOKUP($B32,カブス星取表!$A$72:$BR$99,64,0)</f>
        <v>47</v>
      </c>
      <c r="K32" s="6">
        <f>VLOOKUP($B32,カブス星取表!$A$72:$BR$99,66,0)</f>
        <v>-37</v>
      </c>
    </row>
    <row r="33" spans="2:10" ht="11.25" customHeight="1" x14ac:dyDescent="0.15">
      <c r="B33"/>
      <c r="C33"/>
      <c r="D33"/>
      <c r="E33"/>
      <c r="F33"/>
      <c r="G33"/>
      <c r="H33"/>
      <c r="I33"/>
      <c r="J33"/>
    </row>
  </sheetData>
  <mergeCells count="8">
    <mergeCell ref="G24:H24"/>
    <mergeCell ref="I24:K24"/>
    <mergeCell ref="G14:H14"/>
    <mergeCell ref="I14:K14"/>
    <mergeCell ref="B1:H1"/>
    <mergeCell ref="I1:K1"/>
    <mergeCell ref="G3:H3"/>
    <mergeCell ref="I3:K3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Z30"/>
  <sheetViews>
    <sheetView view="pageBreakPreview" zoomScale="80" zoomScaleNormal="80" zoomScaleSheetLayoutView="80" workbookViewId="0">
      <selection activeCell="L25" sqref="L25"/>
    </sheetView>
  </sheetViews>
  <sheetFormatPr defaultColWidth="2" defaultRowHeight="13.5" x14ac:dyDescent="0.15"/>
  <cols>
    <col min="1" max="1" width="2.75" style="49" customWidth="1"/>
    <col min="2" max="2" width="3.625" style="49" bestFit="1" customWidth="1"/>
    <col min="3" max="9" width="2" style="49"/>
    <col min="10" max="27" width="4" style="49" customWidth="1"/>
    <col min="28" max="29" width="2" style="49"/>
    <col min="30" max="30" width="2.75" style="49" bestFit="1" customWidth="1"/>
    <col min="31" max="46" width="2" style="49"/>
    <col min="47" max="47" width="2" style="49" customWidth="1"/>
    <col min="48" max="58" width="2" style="49"/>
    <col min="59" max="59" width="6.5" style="49" bestFit="1" customWidth="1"/>
    <col min="60" max="16384" width="2" style="49"/>
  </cols>
  <sheetData>
    <row r="1" spans="1:52" ht="24" customHeight="1" x14ac:dyDescent="0.15">
      <c r="C1" s="475" t="s">
        <v>263</v>
      </c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 t="s">
        <v>33</v>
      </c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63"/>
      <c r="AV1" s="63"/>
      <c r="AW1" s="63"/>
      <c r="AX1" s="63"/>
      <c r="AY1" s="63"/>
      <c r="AZ1" s="63"/>
    </row>
    <row r="2" spans="1:52" ht="19.5" customHeight="1" x14ac:dyDescent="0.15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42"/>
      <c r="AB2" s="406" t="s">
        <v>24</v>
      </c>
      <c r="AC2" s="406"/>
      <c r="AD2" s="406"/>
      <c r="AE2" s="406"/>
      <c r="AF2" s="407" t="s">
        <v>432</v>
      </c>
      <c r="AG2" s="407"/>
      <c r="AH2" s="407"/>
      <c r="AI2" s="407"/>
      <c r="AJ2" s="407"/>
      <c r="AK2" s="407"/>
      <c r="AL2" s="481" t="s">
        <v>433</v>
      </c>
      <c r="AM2" s="481"/>
      <c r="AN2" s="481"/>
      <c r="AO2" s="481"/>
      <c r="AP2" s="481"/>
      <c r="AQ2" s="481"/>
      <c r="AR2" s="481"/>
      <c r="AS2" s="481"/>
      <c r="AT2" s="481"/>
    </row>
    <row r="3" spans="1:52" ht="31.5" customHeight="1" x14ac:dyDescent="0.15">
      <c r="C3" s="427"/>
      <c r="D3" s="428"/>
      <c r="E3" s="428"/>
      <c r="F3" s="428"/>
      <c r="G3" s="428"/>
      <c r="H3" s="428"/>
      <c r="I3" s="429"/>
      <c r="J3" s="430" t="str">
        <f>C4</f>
        <v>七飯大中山</v>
      </c>
      <c r="K3" s="431"/>
      <c r="L3" s="431"/>
      <c r="M3" s="430" t="str">
        <f>C8</f>
        <v>本通中</v>
      </c>
      <c r="N3" s="431"/>
      <c r="O3" s="431"/>
      <c r="P3" s="430" t="str">
        <f>C12</f>
        <v>湯川中</v>
      </c>
      <c r="Q3" s="431"/>
      <c r="R3" s="431"/>
      <c r="S3" s="430" t="str">
        <f>C16</f>
        <v>深堀尾札部銭亀沢恵山</v>
      </c>
      <c r="T3" s="431"/>
      <c r="U3" s="431"/>
      <c r="V3" s="430" t="str">
        <f>C20</f>
        <v>附属中</v>
      </c>
      <c r="W3" s="431"/>
      <c r="X3" s="431"/>
      <c r="Y3" s="430" t="str">
        <f>C24</f>
        <v>赤川中</v>
      </c>
      <c r="Z3" s="431"/>
      <c r="AA3" s="431"/>
      <c r="AB3" s="436" t="s">
        <v>32</v>
      </c>
      <c r="AC3" s="437"/>
      <c r="AD3" s="425" t="s">
        <v>10</v>
      </c>
      <c r="AE3" s="426"/>
      <c r="AF3" s="425" t="s">
        <v>11</v>
      </c>
      <c r="AG3" s="426"/>
      <c r="AH3" s="425" t="s">
        <v>12</v>
      </c>
      <c r="AI3" s="426"/>
      <c r="AJ3" s="425" t="s">
        <v>13</v>
      </c>
      <c r="AK3" s="426"/>
      <c r="AL3" s="425" t="s">
        <v>14</v>
      </c>
      <c r="AM3" s="426"/>
      <c r="AN3" s="425" t="s">
        <v>15</v>
      </c>
      <c r="AO3" s="426"/>
      <c r="AP3" s="433" t="s">
        <v>16</v>
      </c>
      <c r="AQ3" s="434"/>
      <c r="AR3" s="425" t="s">
        <v>17</v>
      </c>
      <c r="AS3" s="435"/>
      <c r="AT3" s="426"/>
    </row>
    <row r="4" spans="1:52" ht="20.25" customHeight="1" x14ac:dyDescent="0.15">
      <c r="A4" s="411">
        <f>AR4</f>
        <v>2</v>
      </c>
      <c r="B4" s="412">
        <v>1</v>
      </c>
      <c r="C4" s="413" t="s">
        <v>264</v>
      </c>
      <c r="D4" s="414"/>
      <c r="E4" s="414"/>
      <c r="F4" s="414"/>
      <c r="G4" s="414"/>
      <c r="H4" s="414"/>
      <c r="I4" s="415"/>
      <c r="J4" s="46"/>
      <c r="K4" s="47"/>
      <c r="L4" s="47"/>
      <c r="M4" s="402"/>
      <c r="N4" s="423"/>
      <c r="O4" s="424"/>
      <c r="P4" s="400"/>
      <c r="Q4" s="401"/>
      <c r="R4" s="405"/>
      <c r="S4" s="400" t="s">
        <v>341</v>
      </c>
      <c r="T4" s="401"/>
      <c r="U4" s="405"/>
      <c r="V4" s="402"/>
      <c r="W4" s="403"/>
      <c r="X4" s="404"/>
      <c r="Y4" s="400" t="s">
        <v>434</v>
      </c>
      <c r="Z4" s="401"/>
      <c r="AA4" s="405"/>
      <c r="AB4" s="388">
        <f>SUM(AD4:AI7)</f>
        <v>2</v>
      </c>
      <c r="AC4" s="389"/>
      <c r="AD4" s="367">
        <f>COUNTIF(J4:AA4,"○")</f>
        <v>1</v>
      </c>
      <c r="AE4" s="368"/>
      <c r="AF4" s="367">
        <f>COUNTIF(J4:AA4,"△")</f>
        <v>0</v>
      </c>
      <c r="AG4" s="368"/>
      <c r="AH4" s="367">
        <f>COUNTIF(J4:AA4,"●")</f>
        <v>1</v>
      </c>
      <c r="AI4" s="368"/>
      <c r="AJ4" s="367">
        <f>AD4*3+AF4*1</f>
        <v>3</v>
      </c>
      <c r="AK4" s="368"/>
      <c r="AL4" s="367">
        <f>SUM(J7,M7,P7,S7,V7,Y7)</f>
        <v>14</v>
      </c>
      <c r="AM4" s="368"/>
      <c r="AN4" s="367">
        <f>SUM(L7,O7,R7,U7,X7,AA7)</f>
        <v>1</v>
      </c>
      <c r="AO4" s="368"/>
      <c r="AP4" s="394">
        <f>AL4-AN4</f>
        <v>13</v>
      </c>
      <c r="AQ4" s="395"/>
      <c r="AR4" s="379">
        <f>IF(ISBLANK(B4),"",RANK(AU4,$AU$4:$AU$27) )</f>
        <v>2</v>
      </c>
      <c r="AS4" s="380"/>
      <c r="AT4" s="381"/>
      <c r="AU4" s="378">
        <f>AJ4*10000+AP4*100+AL4</f>
        <v>31314</v>
      </c>
      <c r="AW4" s="193"/>
    </row>
    <row r="5" spans="1:52" ht="12.75" customHeight="1" x14ac:dyDescent="0.15">
      <c r="A5" s="411"/>
      <c r="B5" s="412"/>
      <c r="C5" s="416"/>
      <c r="D5" s="417"/>
      <c r="E5" s="417"/>
      <c r="F5" s="417"/>
      <c r="G5" s="417"/>
      <c r="H5" s="417"/>
      <c r="I5" s="418"/>
      <c r="J5" s="104"/>
      <c r="K5" s="105"/>
      <c r="L5" s="105"/>
      <c r="M5" s="106"/>
      <c r="N5" s="107" t="s">
        <v>18</v>
      </c>
      <c r="O5" s="108"/>
      <c r="P5" s="109"/>
      <c r="Q5" s="110" t="s">
        <v>18</v>
      </c>
      <c r="R5" s="111"/>
      <c r="S5" s="109">
        <v>0</v>
      </c>
      <c r="T5" s="110" t="s">
        <v>18</v>
      </c>
      <c r="U5" s="111">
        <v>1</v>
      </c>
      <c r="V5" s="106"/>
      <c r="W5" s="107" t="s">
        <v>18</v>
      </c>
      <c r="X5" s="108"/>
      <c r="Y5" s="109">
        <v>7</v>
      </c>
      <c r="Z5" s="110" t="s">
        <v>18</v>
      </c>
      <c r="AA5" s="111">
        <v>0</v>
      </c>
      <c r="AB5" s="390"/>
      <c r="AC5" s="391"/>
      <c r="AD5" s="369"/>
      <c r="AE5" s="370"/>
      <c r="AF5" s="369"/>
      <c r="AG5" s="370"/>
      <c r="AH5" s="369"/>
      <c r="AI5" s="370"/>
      <c r="AJ5" s="369"/>
      <c r="AK5" s="370"/>
      <c r="AL5" s="369"/>
      <c r="AM5" s="370"/>
      <c r="AN5" s="369"/>
      <c r="AO5" s="370"/>
      <c r="AP5" s="396"/>
      <c r="AQ5" s="397"/>
      <c r="AR5" s="382"/>
      <c r="AS5" s="383"/>
      <c r="AT5" s="384"/>
      <c r="AU5" s="378"/>
      <c r="AW5" s="193"/>
    </row>
    <row r="6" spans="1:52" ht="12.75" customHeight="1" x14ac:dyDescent="0.15">
      <c r="A6" s="411"/>
      <c r="B6" s="412"/>
      <c r="C6" s="416"/>
      <c r="D6" s="417"/>
      <c r="E6" s="417"/>
      <c r="F6" s="417"/>
      <c r="G6" s="417"/>
      <c r="H6" s="417"/>
      <c r="I6" s="418"/>
      <c r="J6" s="104"/>
      <c r="K6" s="105"/>
      <c r="L6" s="105"/>
      <c r="M6" s="112"/>
      <c r="N6" s="107" t="s">
        <v>19</v>
      </c>
      <c r="O6" s="113"/>
      <c r="P6" s="114"/>
      <c r="Q6" s="110" t="s">
        <v>19</v>
      </c>
      <c r="R6" s="115"/>
      <c r="S6" s="114">
        <v>0</v>
      </c>
      <c r="T6" s="110" t="s">
        <v>19</v>
      </c>
      <c r="U6" s="115">
        <v>0</v>
      </c>
      <c r="V6" s="112"/>
      <c r="W6" s="107" t="s">
        <v>19</v>
      </c>
      <c r="X6" s="113"/>
      <c r="Y6" s="114">
        <v>7</v>
      </c>
      <c r="Z6" s="110" t="s">
        <v>19</v>
      </c>
      <c r="AA6" s="115">
        <v>0</v>
      </c>
      <c r="AB6" s="390"/>
      <c r="AC6" s="391"/>
      <c r="AD6" s="369"/>
      <c r="AE6" s="370"/>
      <c r="AF6" s="369"/>
      <c r="AG6" s="370"/>
      <c r="AH6" s="369"/>
      <c r="AI6" s="370"/>
      <c r="AJ6" s="369"/>
      <c r="AK6" s="370"/>
      <c r="AL6" s="369"/>
      <c r="AM6" s="370"/>
      <c r="AN6" s="369"/>
      <c r="AO6" s="370"/>
      <c r="AP6" s="396"/>
      <c r="AQ6" s="397"/>
      <c r="AR6" s="382"/>
      <c r="AS6" s="383"/>
      <c r="AT6" s="384"/>
      <c r="AU6" s="378"/>
      <c r="AW6" s="193"/>
    </row>
    <row r="7" spans="1:52" ht="12.75" customHeight="1" x14ac:dyDescent="0.15">
      <c r="A7" s="411"/>
      <c r="B7" s="412"/>
      <c r="C7" s="419"/>
      <c r="D7" s="420"/>
      <c r="E7" s="420"/>
      <c r="F7" s="420"/>
      <c r="G7" s="420"/>
      <c r="H7" s="420"/>
      <c r="I7" s="421"/>
      <c r="J7" s="116"/>
      <c r="K7" s="117"/>
      <c r="L7" s="117"/>
      <c r="M7" s="118" t="str">
        <f>IF(ISBLANK(M4),"",SUM(M5:M6))</f>
        <v/>
      </c>
      <c r="N7" s="119" t="s">
        <v>20</v>
      </c>
      <c r="O7" s="120" t="str">
        <f>IF(ISBLANK(M4),"",SUM(O5:O6))</f>
        <v/>
      </c>
      <c r="P7" s="118" t="str">
        <f>IF(ISBLANK(P4),"",SUM(P5:P6))</f>
        <v/>
      </c>
      <c r="Q7" s="119" t="s">
        <v>20</v>
      </c>
      <c r="R7" s="120" t="str">
        <f>IF(ISBLANK(P4),"",SUM(R5:R6))</f>
        <v/>
      </c>
      <c r="S7" s="118">
        <f>IF(ISBLANK(S4),"",SUM(S5:S6))</f>
        <v>0</v>
      </c>
      <c r="T7" s="119" t="s">
        <v>20</v>
      </c>
      <c r="U7" s="120">
        <f>IF(ISBLANK(S4),"",SUM(U5:U6))</f>
        <v>1</v>
      </c>
      <c r="V7" s="118" t="str">
        <f>IF(ISBLANK(V4),"",SUM(V5:V6))</f>
        <v/>
      </c>
      <c r="W7" s="119" t="s">
        <v>20</v>
      </c>
      <c r="X7" s="120" t="str">
        <f>IF(ISBLANK(V4),"",SUM(X5:X6))</f>
        <v/>
      </c>
      <c r="Y7" s="118">
        <f>IF(ISBLANK(Y4),"",SUM(Y5:Y6))</f>
        <v>14</v>
      </c>
      <c r="Z7" s="119" t="s">
        <v>20</v>
      </c>
      <c r="AA7" s="120">
        <f>IF(ISBLANK(Y4),"",SUM(AA5:AA6))</f>
        <v>0</v>
      </c>
      <c r="AB7" s="392"/>
      <c r="AC7" s="393"/>
      <c r="AD7" s="371"/>
      <c r="AE7" s="372"/>
      <c r="AF7" s="371"/>
      <c r="AG7" s="372"/>
      <c r="AH7" s="371"/>
      <c r="AI7" s="372"/>
      <c r="AJ7" s="371"/>
      <c r="AK7" s="372"/>
      <c r="AL7" s="371"/>
      <c r="AM7" s="372"/>
      <c r="AN7" s="371"/>
      <c r="AO7" s="372"/>
      <c r="AP7" s="398"/>
      <c r="AQ7" s="399"/>
      <c r="AR7" s="385"/>
      <c r="AS7" s="386"/>
      <c r="AT7" s="387"/>
      <c r="AU7" s="378"/>
      <c r="AW7" s="193"/>
    </row>
    <row r="8" spans="1:52" ht="20.25" customHeight="1" x14ac:dyDescent="0.15">
      <c r="A8" s="411">
        <f>AR8</f>
        <v>1</v>
      </c>
      <c r="B8" s="412">
        <v>2</v>
      </c>
      <c r="C8" s="413" t="s">
        <v>265</v>
      </c>
      <c r="D8" s="414"/>
      <c r="E8" s="414"/>
      <c r="F8" s="414"/>
      <c r="G8" s="414"/>
      <c r="H8" s="414"/>
      <c r="I8" s="415"/>
      <c r="J8" s="400"/>
      <c r="K8" s="401"/>
      <c r="L8" s="405"/>
      <c r="M8" s="21"/>
      <c r="N8" s="22"/>
      <c r="O8" s="22"/>
      <c r="P8" s="400" t="s">
        <v>342</v>
      </c>
      <c r="Q8" s="401"/>
      <c r="R8" s="405"/>
      <c r="S8" s="400"/>
      <c r="T8" s="401"/>
      <c r="U8" s="405"/>
      <c r="V8" s="400" t="s">
        <v>434</v>
      </c>
      <c r="W8" s="401"/>
      <c r="X8" s="405"/>
      <c r="Y8" s="402"/>
      <c r="Z8" s="403"/>
      <c r="AA8" s="404"/>
      <c r="AB8" s="388">
        <f t="shared" ref="AB8" si="0">SUM(AD8:AI11)</f>
        <v>2</v>
      </c>
      <c r="AC8" s="389"/>
      <c r="AD8" s="367">
        <f t="shared" ref="AD8" si="1">COUNTIF(J8:AA8,"○")</f>
        <v>2</v>
      </c>
      <c r="AE8" s="368"/>
      <c r="AF8" s="367">
        <f t="shared" ref="AF8" si="2">COUNTIF(J8:AA8,"△")</f>
        <v>0</v>
      </c>
      <c r="AG8" s="368"/>
      <c r="AH8" s="367">
        <f t="shared" ref="AH8" si="3">COUNTIF(J8:AA8,"●")</f>
        <v>0</v>
      </c>
      <c r="AI8" s="368"/>
      <c r="AJ8" s="367">
        <f t="shared" ref="AJ8" si="4">AD8*3+AF8*1</f>
        <v>6</v>
      </c>
      <c r="AK8" s="368"/>
      <c r="AL8" s="367">
        <f t="shared" ref="AL8" si="5">SUM(J11,M11,P11,S11,V11,Y11)</f>
        <v>7</v>
      </c>
      <c r="AM8" s="368"/>
      <c r="AN8" s="367">
        <f t="shared" ref="AN8" si="6">SUM(L11,O11,R11,U11,X11,AA11)</f>
        <v>0</v>
      </c>
      <c r="AO8" s="368"/>
      <c r="AP8" s="394">
        <f t="shared" ref="AP8" si="7">AL8-AN8</f>
        <v>7</v>
      </c>
      <c r="AQ8" s="395"/>
      <c r="AR8" s="379">
        <f>IF(ISBLANK(B8),"",RANK(AU8,$AU$4:$AU$27) )</f>
        <v>1</v>
      </c>
      <c r="AS8" s="380"/>
      <c r="AT8" s="381"/>
      <c r="AU8" s="378">
        <f>AJ8*10000+AP8*100+AL8</f>
        <v>60707</v>
      </c>
      <c r="AW8" s="193"/>
    </row>
    <row r="9" spans="1:52" ht="12.75" customHeight="1" x14ac:dyDescent="0.15">
      <c r="A9" s="411"/>
      <c r="B9" s="412"/>
      <c r="C9" s="416"/>
      <c r="D9" s="417"/>
      <c r="E9" s="417"/>
      <c r="F9" s="417"/>
      <c r="G9" s="417"/>
      <c r="H9" s="417"/>
      <c r="I9" s="418"/>
      <c r="J9" s="121" t="str">
        <f>IF(ISBLANK(J8),"",O5)</f>
        <v/>
      </c>
      <c r="K9" s="122" t="s">
        <v>18</v>
      </c>
      <c r="L9" s="123" t="str">
        <f>IF(ISBLANK(J8),"",M5)</f>
        <v/>
      </c>
      <c r="M9" s="124"/>
      <c r="N9" s="125"/>
      <c r="O9" s="125"/>
      <c r="P9" s="109">
        <v>1</v>
      </c>
      <c r="Q9" s="110" t="s">
        <v>18</v>
      </c>
      <c r="R9" s="111">
        <v>0</v>
      </c>
      <c r="S9" s="109"/>
      <c r="T9" s="110" t="s">
        <v>18</v>
      </c>
      <c r="U9" s="111"/>
      <c r="V9" s="109">
        <v>0</v>
      </c>
      <c r="W9" s="110" t="s">
        <v>18</v>
      </c>
      <c r="X9" s="111">
        <v>0</v>
      </c>
      <c r="Y9" s="106"/>
      <c r="Z9" s="107" t="s">
        <v>18</v>
      </c>
      <c r="AA9" s="108"/>
      <c r="AB9" s="390"/>
      <c r="AC9" s="391"/>
      <c r="AD9" s="369"/>
      <c r="AE9" s="370"/>
      <c r="AF9" s="369"/>
      <c r="AG9" s="370"/>
      <c r="AH9" s="369"/>
      <c r="AI9" s="370"/>
      <c r="AJ9" s="369"/>
      <c r="AK9" s="370"/>
      <c r="AL9" s="369"/>
      <c r="AM9" s="370"/>
      <c r="AN9" s="369"/>
      <c r="AO9" s="370"/>
      <c r="AP9" s="396"/>
      <c r="AQ9" s="397"/>
      <c r="AR9" s="382"/>
      <c r="AS9" s="383"/>
      <c r="AT9" s="384"/>
      <c r="AU9" s="378"/>
      <c r="AW9" s="193"/>
    </row>
    <row r="10" spans="1:52" ht="12.75" customHeight="1" x14ac:dyDescent="0.15">
      <c r="A10" s="411"/>
      <c r="B10" s="412"/>
      <c r="C10" s="416"/>
      <c r="D10" s="417"/>
      <c r="E10" s="417"/>
      <c r="F10" s="417"/>
      <c r="G10" s="417"/>
      <c r="H10" s="417"/>
      <c r="I10" s="418"/>
      <c r="J10" s="121" t="str">
        <f>IF(ISBLANK(J8),"",O6)</f>
        <v/>
      </c>
      <c r="K10" s="122" t="s">
        <v>19</v>
      </c>
      <c r="L10" s="123" t="str">
        <f>IF(ISBLANK(J8),"",M6)</f>
        <v/>
      </c>
      <c r="M10" s="124"/>
      <c r="N10" s="125"/>
      <c r="O10" s="125"/>
      <c r="P10" s="114">
        <v>5</v>
      </c>
      <c r="Q10" s="110" t="s">
        <v>19</v>
      </c>
      <c r="R10" s="115">
        <v>0</v>
      </c>
      <c r="S10" s="114"/>
      <c r="T10" s="110" t="s">
        <v>19</v>
      </c>
      <c r="U10" s="115"/>
      <c r="V10" s="114">
        <v>1</v>
      </c>
      <c r="W10" s="110" t="s">
        <v>19</v>
      </c>
      <c r="X10" s="115">
        <v>0</v>
      </c>
      <c r="Y10" s="112"/>
      <c r="Z10" s="107" t="s">
        <v>19</v>
      </c>
      <c r="AA10" s="113"/>
      <c r="AB10" s="390"/>
      <c r="AC10" s="391"/>
      <c r="AD10" s="369"/>
      <c r="AE10" s="370"/>
      <c r="AF10" s="369"/>
      <c r="AG10" s="370"/>
      <c r="AH10" s="369"/>
      <c r="AI10" s="370"/>
      <c r="AJ10" s="369"/>
      <c r="AK10" s="370"/>
      <c r="AL10" s="369"/>
      <c r="AM10" s="370"/>
      <c r="AN10" s="369"/>
      <c r="AO10" s="370"/>
      <c r="AP10" s="396"/>
      <c r="AQ10" s="397"/>
      <c r="AR10" s="382"/>
      <c r="AS10" s="383"/>
      <c r="AT10" s="384"/>
      <c r="AU10" s="378"/>
      <c r="AW10" s="193"/>
    </row>
    <row r="11" spans="1:52" ht="12.75" customHeight="1" x14ac:dyDescent="0.15">
      <c r="A11" s="411"/>
      <c r="B11" s="412"/>
      <c r="C11" s="419"/>
      <c r="D11" s="420"/>
      <c r="E11" s="420"/>
      <c r="F11" s="420"/>
      <c r="G11" s="420"/>
      <c r="H11" s="420"/>
      <c r="I11" s="421"/>
      <c r="J11" s="118" t="str">
        <f>IF(ISBLANK(J8),"",SUM(J9:J10))</f>
        <v/>
      </c>
      <c r="K11" s="119" t="s">
        <v>20</v>
      </c>
      <c r="L11" s="120" t="str">
        <f>IF(ISBLANK(J8),"",SUM(L9:L10))</f>
        <v/>
      </c>
      <c r="M11" s="126"/>
      <c r="N11" s="127"/>
      <c r="O11" s="127"/>
      <c r="P11" s="118">
        <f>IF(ISBLANK(P8),"",SUM(P9:P10))</f>
        <v>6</v>
      </c>
      <c r="Q11" s="119" t="s">
        <v>20</v>
      </c>
      <c r="R11" s="120">
        <f>IF(ISBLANK(P8),"",SUM(R9:R10))</f>
        <v>0</v>
      </c>
      <c r="S11" s="118" t="str">
        <f>IF(ISBLANK(S8),"",SUM(S9:S10))</f>
        <v/>
      </c>
      <c r="T11" s="119" t="s">
        <v>20</v>
      </c>
      <c r="U11" s="120" t="str">
        <f>IF(ISBLANK(S8),"",SUM(U9:U10))</f>
        <v/>
      </c>
      <c r="V11" s="118">
        <f>IF(ISBLANK(V8),"",SUM(V9:V10))</f>
        <v>1</v>
      </c>
      <c r="W11" s="119" t="s">
        <v>20</v>
      </c>
      <c r="X11" s="120">
        <f>IF(ISBLANK(V8),"",SUM(X9:X10))</f>
        <v>0</v>
      </c>
      <c r="Y11" s="118" t="str">
        <f>IF(ISBLANK(Y8),"",SUM(Y9:Y10))</f>
        <v/>
      </c>
      <c r="Z11" s="119" t="s">
        <v>20</v>
      </c>
      <c r="AA11" s="120" t="str">
        <f>IF(ISBLANK(Y8),"",SUM(AA9:AA10))</f>
        <v/>
      </c>
      <c r="AB11" s="392"/>
      <c r="AC11" s="393"/>
      <c r="AD11" s="371"/>
      <c r="AE11" s="372"/>
      <c r="AF11" s="371"/>
      <c r="AG11" s="372"/>
      <c r="AH11" s="371"/>
      <c r="AI11" s="372"/>
      <c r="AJ11" s="371"/>
      <c r="AK11" s="372"/>
      <c r="AL11" s="371"/>
      <c r="AM11" s="372"/>
      <c r="AN11" s="371"/>
      <c r="AO11" s="372"/>
      <c r="AP11" s="398"/>
      <c r="AQ11" s="399"/>
      <c r="AR11" s="385"/>
      <c r="AS11" s="386"/>
      <c r="AT11" s="387"/>
      <c r="AU11" s="378"/>
      <c r="AW11" s="193"/>
    </row>
    <row r="12" spans="1:52" ht="20.25" customHeight="1" x14ac:dyDescent="0.15">
      <c r="A12" s="411">
        <f>AR12</f>
        <v>5</v>
      </c>
      <c r="B12" s="412">
        <v>3</v>
      </c>
      <c r="C12" s="413" t="s">
        <v>266</v>
      </c>
      <c r="D12" s="414"/>
      <c r="E12" s="414"/>
      <c r="F12" s="414"/>
      <c r="G12" s="414"/>
      <c r="H12" s="414"/>
      <c r="I12" s="415"/>
      <c r="J12" s="400"/>
      <c r="K12" s="401"/>
      <c r="L12" s="405"/>
      <c r="M12" s="400" t="s">
        <v>341</v>
      </c>
      <c r="N12" s="401"/>
      <c r="O12" s="405"/>
      <c r="P12" s="21"/>
      <c r="Q12" s="22"/>
      <c r="R12" s="22"/>
      <c r="S12" s="402"/>
      <c r="T12" s="403"/>
      <c r="U12" s="404"/>
      <c r="V12" s="402"/>
      <c r="W12" s="403"/>
      <c r="X12" s="404"/>
      <c r="Y12" s="402"/>
      <c r="Z12" s="403"/>
      <c r="AA12" s="404"/>
      <c r="AB12" s="388">
        <f t="shared" ref="AB12" si="8">SUM(AD12:AI15)</f>
        <v>1</v>
      </c>
      <c r="AC12" s="389"/>
      <c r="AD12" s="367">
        <f t="shared" ref="AD12" si="9">COUNTIF(J12:AA12,"○")</f>
        <v>0</v>
      </c>
      <c r="AE12" s="368"/>
      <c r="AF12" s="367">
        <f t="shared" ref="AF12" si="10">COUNTIF(J12:AA12,"△")</f>
        <v>0</v>
      </c>
      <c r="AG12" s="368"/>
      <c r="AH12" s="367">
        <f t="shared" ref="AH12" si="11">COUNTIF(J12:AA12,"●")</f>
        <v>1</v>
      </c>
      <c r="AI12" s="368"/>
      <c r="AJ12" s="367">
        <f t="shared" ref="AJ12" si="12">AD12*3+AF12*1</f>
        <v>0</v>
      </c>
      <c r="AK12" s="368"/>
      <c r="AL12" s="367">
        <f t="shared" ref="AL12" si="13">SUM(J15,M15,P15,S15,V15,Y15)</f>
        <v>0</v>
      </c>
      <c r="AM12" s="368"/>
      <c r="AN12" s="367">
        <f t="shared" ref="AN12" si="14">SUM(L15,O15,R15,U15,X15,AA15)</f>
        <v>6</v>
      </c>
      <c r="AO12" s="368"/>
      <c r="AP12" s="394">
        <f t="shared" ref="AP12" si="15">AL12-AN12</f>
        <v>-6</v>
      </c>
      <c r="AQ12" s="395"/>
      <c r="AR12" s="379">
        <f>IF(ISBLANK(B12),"",RANK(AU12,$AU$4:$AU$27) )</f>
        <v>5</v>
      </c>
      <c r="AS12" s="380"/>
      <c r="AT12" s="381"/>
      <c r="AU12" s="378">
        <f>AJ12*10000+AP12*100+AL12</f>
        <v>-600</v>
      </c>
      <c r="AW12" s="193"/>
    </row>
    <row r="13" spans="1:52" ht="12.75" customHeight="1" x14ac:dyDescent="0.15">
      <c r="A13" s="411"/>
      <c r="B13" s="412"/>
      <c r="C13" s="416"/>
      <c r="D13" s="417"/>
      <c r="E13" s="417"/>
      <c r="F13" s="417"/>
      <c r="G13" s="417"/>
      <c r="H13" s="417"/>
      <c r="I13" s="418"/>
      <c r="J13" s="121" t="str">
        <f>IF(ISBLANK(J12),"",R5)</f>
        <v/>
      </c>
      <c r="K13" s="122" t="s">
        <v>18</v>
      </c>
      <c r="L13" s="123" t="str">
        <f>IF(ISBLANK(J12),"",P5)</f>
        <v/>
      </c>
      <c r="M13" s="121">
        <f>IF(ISBLANK(M12),"",R9)</f>
        <v>0</v>
      </c>
      <c r="N13" s="122" t="s">
        <v>18</v>
      </c>
      <c r="O13" s="123">
        <f>IF(ISBLANK(M12),"",P9)</f>
        <v>1</v>
      </c>
      <c r="P13" s="124"/>
      <c r="Q13" s="125"/>
      <c r="R13" s="125"/>
      <c r="S13" s="106"/>
      <c r="T13" s="107" t="s">
        <v>18</v>
      </c>
      <c r="U13" s="108"/>
      <c r="V13" s="106"/>
      <c r="W13" s="107" t="s">
        <v>18</v>
      </c>
      <c r="X13" s="108"/>
      <c r="Y13" s="106"/>
      <c r="Z13" s="107" t="s">
        <v>18</v>
      </c>
      <c r="AA13" s="108"/>
      <c r="AB13" s="390"/>
      <c r="AC13" s="391"/>
      <c r="AD13" s="369"/>
      <c r="AE13" s="370"/>
      <c r="AF13" s="369"/>
      <c r="AG13" s="370"/>
      <c r="AH13" s="369"/>
      <c r="AI13" s="370"/>
      <c r="AJ13" s="369"/>
      <c r="AK13" s="370"/>
      <c r="AL13" s="369"/>
      <c r="AM13" s="370"/>
      <c r="AN13" s="369"/>
      <c r="AO13" s="370"/>
      <c r="AP13" s="396"/>
      <c r="AQ13" s="397"/>
      <c r="AR13" s="382"/>
      <c r="AS13" s="383"/>
      <c r="AT13" s="384"/>
      <c r="AU13" s="378"/>
      <c r="AW13" s="193"/>
    </row>
    <row r="14" spans="1:52" ht="12.75" customHeight="1" x14ac:dyDescent="0.15">
      <c r="A14" s="411"/>
      <c r="B14" s="412"/>
      <c r="C14" s="416"/>
      <c r="D14" s="417"/>
      <c r="E14" s="417"/>
      <c r="F14" s="417"/>
      <c r="G14" s="417"/>
      <c r="H14" s="417"/>
      <c r="I14" s="418"/>
      <c r="J14" s="121" t="str">
        <f>IF(ISBLANK(J12),"",R6)</f>
        <v/>
      </c>
      <c r="K14" s="122" t="s">
        <v>19</v>
      </c>
      <c r="L14" s="123" t="str">
        <f>IF(ISBLANK(J12),"",P6)</f>
        <v/>
      </c>
      <c r="M14" s="121">
        <f>IF(ISBLANK(M12),"",R10)</f>
        <v>0</v>
      </c>
      <c r="N14" s="122" t="s">
        <v>19</v>
      </c>
      <c r="O14" s="123">
        <f>IF(ISBLANK(M12),"",P10)</f>
        <v>5</v>
      </c>
      <c r="P14" s="124"/>
      <c r="Q14" s="125"/>
      <c r="R14" s="125"/>
      <c r="S14" s="112"/>
      <c r="T14" s="107" t="s">
        <v>19</v>
      </c>
      <c r="U14" s="113"/>
      <c r="V14" s="112"/>
      <c r="W14" s="107" t="s">
        <v>19</v>
      </c>
      <c r="X14" s="113"/>
      <c r="Y14" s="112"/>
      <c r="Z14" s="107" t="s">
        <v>19</v>
      </c>
      <c r="AA14" s="113"/>
      <c r="AB14" s="390"/>
      <c r="AC14" s="391"/>
      <c r="AD14" s="369"/>
      <c r="AE14" s="370"/>
      <c r="AF14" s="369"/>
      <c r="AG14" s="370"/>
      <c r="AH14" s="369"/>
      <c r="AI14" s="370"/>
      <c r="AJ14" s="369"/>
      <c r="AK14" s="370"/>
      <c r="AL14" s="369"/>
      <c r="AM14" s="370"/>
      <c r="AN14" s="369"/>
      <c r="AO14" s="370"/>
      <c r="AP14" s="396"/>
      <c r="AQ14" s="397"/>
      <c r="AR14" s="382"/>
      <c r="AS14" s="383"/>
      <c r="AT14" s="384"/>
      <c r="AU14" s="378"/>
      <c r="AW14" s="193"/>
    </row>
    <row r="15" spans="1:52" ht="12.75" customHeight="1" x14ac:dyDescent="0.15">
      <c r="A15" s="411"/>
      <c r="B15" s="412"/>
      <c r="C15" s="419"/>
      <c r="D15" s="420"/>
      <c r="E15" s="420"/>
      <c r="F15" s="420"/>
      <c r="G15" s="420"/>
      <c r="H15" s="420"/>
      <c r="I15" s="421"/>
      <c r="J15" s="118" t="str">
        <f>IF(ISBLANK(J12),"",SUM(J13:J14))</f>
        <v/>
      </c>
      <c r="K15" s="119" t="s">
        <v>20</v>
      </c>
      <c r="L15" s="120" t="str">
        <f>IF(ISBLANK(J12),"",SUM(L13:L14))</f>
        <v/>
      </c>
      <c r="M15" s="118">
        <f>IF(ISBLANK(M12),"",SUM(M13:M14))</f>
        <v>0</v>
      </c>
      <c r="N15" s="119" t="s">
        <v>20</v>
      </c>
      <c r="O15" s="120">
        <f>IF(ISBLANK(M12),"",SUM(O13:O14))</f>
        <v>6</v>
      </c>
      <c r="P15" s="126"/>
      <c r="Q15" s="127"/>
      <c r="R15" s="127"/>
      <c r="S15" s="118" t="str">
        <f>IF(ISBLANK(S12),"",SUM(S13:S14))</f>
        <v/>
      </c>
      <c r="T15" s="119" t="s">
        <v>20</v>
      </c>
      <c r="U15" s="120" t="str">
        <f>IF(ISBLANK(S12),"",SUM(U13:U14))</f>
        <v/>
      </c>
      <c r="V15" s="118" t="str">
        <f>IF(ISBLANK(V12),"",SUM(V13:V14))</f>
        <v/>
      </c>
      <c r="W15" s="119" t="s">
        <v>20</v>
      </c>
      <c r="X15" s="120" t="str">
        <f>IF(ISBLANK(V12),"",SUM(X13:X14))</f>
        <v/>
      </c>
      <c r="Y15" s="118" t="str">
        <f>IF(ISBLANK(Y12),"",SUM(Y13:Y14))</f>
        <v/>
      </c>
      <c r="Z15" s="119" t="s">
        <v>20</v>
      </c>
      <c r="AA15" s="120" t="str">
        <f>IF(ISBLANK(Y12),"",SUM(AA13:AA14))</f>
        <v/>
      </c>
      <c r="AB15" s="392"/>
      <c r="AC15" s="393"/>
      <c r="AD15" s="371"/>
      <c r="AE15" s="372"/>
      <c r="AF15" s="371"/>
      <c r="AG15" s="372"/>
      <c r="AH15" s="371"/>
      <c r="AI15" s="372"/>
      <c r="AJ15" s="371"/>
      <c r="AK15" s="372"/>
      <c r="AL15" s="371"/>
      <c r="AM15" s="372"/>
      <c r="AN15" s="371"/>
      <c r="AO15" s="372"/>
      <c r="AP15" s="398"/>
      <c r="AQ15" s="399"/>
      <c r="AR15" s="385"/>
      <c r="AS15" s="386"/>
      <c r="AT15" s="387"/>
      <c r="AU15" s="378"/>
      <c r="AW15" s="193"/>
    </row>
    <row r="16" spans="1:52" ht="20.25" customHeight="1" x14ac:dyDescent="0.15">
      <c r="A16" s="411">
        <f>AR16</f>
        <v>3</v>
      </c>
      <c r="B16" s="412">
        <v>4</v>
      </c>
      <c r="C16" s="413" t="s">
        <v>267</v>
      </c>
      <c r="D16" s="414"/>
      <c r="E16" s="414"/>
      <c r="F16" s="414"/>
      <c r="G16" s="414"/>
      <c r="H16" s="414"/>
      <c r="I16" s="415"/>
      <c r="J16" s="400" t="s">
        <v>342</v>
      </c>
      <c r="K16" s="401"/>
      <c r="L16" s="405"/>
      <c r="M16" s="400"/>
      <c r="N16" s="401"/>
      <c r="O16" s="405"/>
      <c r="P16" s="400"/>
      <c r="Q16" s="401"/>
      <c r="R16" s="405"/>
      <c r="S16" s="21"/>
      <c r="T16" s="22"/>
      <c r="U16" s="22"/>
      <c r="V16" s="402"/>
      <c r="W16" s="403"/>
      <c r="X16" s="404"/>
      <c r="Y16" s="402"/>
      <c r="Z16" s="403"/>
      <c r="AA16" s="404"/>
      <c r="AB16" s="388">
        <f t="shared" ref="AB16" si="16">SUM(AD16:AI19)</f>
        <v>1</v>
      </c>
      <c r="AC16" s="389"/>
      <c r="AD16" s="367">
        <f t="shared" ref="AD16" si="17">COUNTIF(J16:AA16,"○")</f>
        <v>1</v>
      </c>
      <c r="AE16" s="368"/>
      <c r="AF16" s="367">
        <f t="shared" ref="AF16" si="18">COUNTIF(J16:AA16,"△")</f>
        <v>0</v>
      </c>
      <c r="AG16" s="368"/>
      <c r="AH16" s="367">
        <f t="shared" ref="AH16" si="19">COUNTIF(J16:AA16,"●")</f>
        <v>0</v>
      </c>
      <c r="AI16" s="368"/>
      <c r="AJ16" s="367">
        <f t="shared" ref="AJ16" si="20">AD16*3+AF16*1</f>
        <v>3</v>
      </c>
      <c r="AK16" s="368"/>
      <c r="AL16" s="367">
        <f t="shared" ref="AL16" si="21">SUM(J19,M19,P19,S19,V19,Y19)</f>
        <v>1</v>
      </c>
      <c r="AM16" s="368"/>
      <c r="AN16" s="367">
        <f t="shared" ref="AN16" si="22">SUM(L19,O19,R19,U19,X19,AA19)</f>
        <v>0</v>
      </c>
      <c r="AO16" s="368"/>
      <c r="AP16" s="394">
        <f t="shared" ref="AP16" si="23">AL16-AN16</f>
        <v>1</v>
      </c>
      <c r="AQ16" s="395"/>
      <c r="AR16" s="379">
        <f>IF(ISBLANK(B16),"",RANK(AU16,$AU$4:$AU$27) )</f>
        <v>3</v>
      </c>
      <c r="AS16" s="380"/>
      <c r="AT16" s="381"/>
      <c r="AU16" s="378">
        <f>AJ16*10000+AP16*100+AL16</f>
        <v>30101</v>
      </c>
      <c r="AW16" s="193"/>
    </row>
    <row r="17" spans="1:49" ht="12.75" customHeight="1" x14ac:dyDescent="0.15">
      <c r="A17" s="411"/>
      <c r="B17" s="412"/>
      <c r="C17" s="416"/>
      <c r="D17" s="417"/>
      <c r="E17" s="417"/>
      <c r="F17" s="417"/>
      <c r="G17" s="417"/>
      <c r="H17" s="417"/>
      <c r="I17" s="418"/>
      <c r="J17" s="121">
        <f>IF(ISBLANK(J16),"",U5)</f>
        <v>1</v>
      </c>
      <c r="K17" s="122" t="s">
        <v>18</v>
      </c>
      <c r="L17" s="123">
        <f>IF(ISBLANK(J16),"",S5)</f>
        <v>0</v>
      </c>
      <c r="M17" s="121" t="str">
        <f>IF(ISBLANK(M16),"",U9)</f>
        <v/>
      </c>
      <c r="N17" s="122" t="s">
        <v>18</v>
      </c>
      <c r="O17" s="123" t="str">
        <f>IF(ISBLANK(M16),"",S9)</f>
        <v/>
      </c>
      <c r="P17" s="121" t="str">
        <f>IF(ISBLANK(P16),"",U13)</f>
        <v/>
      </c>
      <c r="Q17" s="122" t="s">
        <v>18</v>
      </c>
      <c r="R17" s="123" t="str">
        <f>IF(ISBLANK(P16),"",S13)</f>
        <v/>
      </c>
      <c r="S17" s="124"/>
      <c r="T17" s="125"/>
      <c r="U17" s="125"/>
      <c r="V17" s="106"/>
      <c r="W17" s="107" t="s">
        <v>18</v>
      </c>
      <c r="X17" s="108"/>
      <c r="Y17" s="106"/>
      <c r="Z17" s="107" t="s">
        <v>18</v>
      </c>
      <c r="AA17" s="108"/>
      <c r="AB17" s="390"/>
      <c r="AC17" s="391"/>
      <c r="AD17" s="369"/>
      <c r="AE17" s="370"/>
      <c r="AF17" s="369"/>
      <c r="AG17" s="370"/>
      <c r="AH17" s="369"/>
      <c r="AI17" s="370"/>
      <c r="AJ17" s="369"/>
      <c r="AK17" s="370"/>
      <c r="AL17" s="369"/>
      <c r="AM17" s="370"/>
      <c r="AN17" s="369"/>
      <c r="AO17" s="370"/>
      <c r="AP17" s="396"/>
      <c r="AQ17" s="397"/>
      <c r="AR17" s="382"/>
      <c r="AS17" s="383"/>
      <c r="AT17" s="384"/>
      <c r="AU17" s="378"/>
      <c r="AW17" s="193"/>
    </row>
    <row r="18" spans="1:49" ht="12.75" customHeight="1" x14ac:dyDescent="0.15">
      <c r="A18" s="411"/>
      <c r="B18" s="412"/>
      <c r="C18" s="416"/>
      <c r="D18" s="417"/>
      <c r="E18" s="417"/>
      <c r="F18" s="417"/>
      <c r="G18" s="417"/>
      <c r="H18" s="417"/>
      <c r="I18" s="418"/>
      <c r="J18" s="121">
        <f>IF(ISBLANK(J16),"",U6)</f>
        <v>0</v>
      </c>
      <c r="K18" s="122" t="s">
        <v>19</v>
      </c>
      <c r="L18" s="123">
        <f>IF(ISBLANK(J16),"",S6)</f>
        <v>0</v>
      </c>
      <c r="M18" s="121" t="str">
        <f>IF(ISBLANK(M16),"",U10)</f>
        <v/>
      </c>
      <c r="N18" s="122" t="s">
        <v>19</v>
      </c>
      <c r="O18" s="123" t="str">
        <f>IF(ISBLANK(M16),"",S10)</f>
        <v/>
      </c>
      <c r="P18" s="121" t="str">
        <f>IF(ISBLANK(P16),"",U14)</f>
        <v/>
      </c>
      <c r="Q18" s="122" t="s">
        <v>19</v>
      </c>
      <c r="R18" s="123" t="str">
        <f>IF(ISBLANK(P16),"",S14)</f>
        <v/>
      </c>
      <c r="S18" s="124"/>
      <c r="T18" s="125"/>
      <c r="U18" s="125"/>
      <c r="V18" s="112"/>
      <c r="W18" s="107" t="s">
        <v>19</v>
      </c>
      <c r="X18" s="113"/>
      <c r="Y18" s="112"/>
      <c r="Z18" s="107" t="s">
        <v>19</v>
      </c>
      <c r="AA18" s="113"/>
      <c r="AB18" s="390"/>
      <c r="AC18" s="391"/>
      <c r="AD18" s="369"/>
      <c r="AE18" s="370"/>
      <c r="AF18" s="369"/>
      <c r="AG18" s="370"/>
      <c r="AH18" s="369"/>
      <c r="AI18" s="370"/>
      <c r="AJ18" s="369"/>
      <c r="AK18" s="370"/>
      <c r="AL18" s="369"/>
      <c r="AM18" s="370"/>
      <c r="AN18" s="369"/>
      <c r="AO18" s="370"/>
      <c r="AP18" s="396"/>
      <c r="AQ18" s="397"/>
      <c r="AR18" s="382"/>
      <c r="AS18" s="383"/>
      <c r="AT18" s="384"/>
      <c r="AU18" s="378"/>
      <c r="AW18" s="193"/>
    </row>
    <row r="19" spans="1:49" ht="12.75" customHeight="1" x14ac:dyDescent="0.15">
      <c r="A19" s="411"/>
      <c r="B19" s="412"/>
      <c r="C19" s="419"/>
      <c r="D19" s="420"/>
      <c r="E19" s="420"/>
      <c r="F19" s="420"/>
      <c r="G19" s="420"/>
      <c r="H19" s="420"/>
      <c r="I19" s="421"/>
      <c r="J19" s="118">
        <f>IF(ISBLANK(J16),"",SUM(J17:J18))</f>
        <v>1</v>
      </c>
      <c r="K19" s="119" t="s">
        <v>20</v>
      </c>
      <c r="L19" s="120">
        <f>IF(ISBLANK(J16),"",SUM(L17:L18))</f>
        <v>0</v>
      </c>
      <c r="M19" s="118" t="str">
        <f>IF(ISBLANK(M16),"",SUM(M17:M18))</f>
        <v/>
      </c>
      <c r="N19" s="119" t="s">
        <v>20</v>
      </c>
      <c r="O19" s="120" t="str">
        <f>IF(ISBLANK(M16),"",SUM(O17:O18))</f>
        <v/>
      </c>
      <c r="P19" s="118" t="str">
        <f>IF(ISBLANK(P16),"",SUM(P17:P18))</f>
        <v/>
      </c>
      <c r="Q19" s="119" t="s">
        <v>20</v>
      </c>
      <c r="R19" s="120" t="str">
        <f>IF(ISBLANK(P16),"",SUM(R17:R18))</f>
        <v/>
      </c>
      <c r="S19" s="126"/>
      <c r="T19" s="127"/>
      <c r="U19" s="127"/>
      <c r="V19" s="118" t="str">
        <f>IF(ISBLANK(V16),"",SUM(V17:V18))</f>
        <v/>
      </c>
      <c r="W19" s="119" t="s">
        <v>20</v>
      </c>
      <c r="X19" s="120" t="str">
        <f>IF(ISBLANK(V16),"",SUM(X17:X18))</f>
        <v/>
      </c>
      <c r="Y19" s="118" t="str">
        <f>IF(ISBLANK(Y16),"",SUM(Y17:Y18))</f>
        <v/>
      </c>
      <c r="Z19" s="119" t="s">
        <v>20</v>
      </c>
      <c r="AA19" s="120" t="str">
        <f>IF(ISBLANK(Y16),"",SUM(AA17:AA18))</f>
        <v/>
      </c>
      <c r="AB19" s="392"/>
      <c r="AC19" s="393"/>
      <c r="AD19" s="371"/>
      <c r="AE19" s="372"/>
      <c r="AF19" s="371"/>
      <c r="AG19" s="372"/>
      <c r="AH19" s="371"/>
      <c r="AI19" s="372"/>
      <c r="AJ19" s="371"/>
      <c r="AK19" s="372"/>
      <c r="AL19" s="371"/>
      <c r="AM19" s="372"/>
      <c r="AN19" s="371"/>
      <c r="AO19" s="372"/>
      <c r="AP19" s="398"/>
      <c r="AQ19" s="399"/>
      <c r="AR19" s="385"/>
      <c r="AS19" s="386"/>
      <c r="AT19" s="387"/>
      <c r="AU19" s="378"/>
      <c r="AW19" s="193"/>
    </row>
    <row r="20" spans="1:49" ht="20.25" customHeight="1" x14ac:dyDescent="0.15">
      <c r="A20" s="411">
        <f>AR20</f>
        <v>4</v>
      </c>
      <c r="B20" s="412">
        <v>5</v>
      </c>
      <c r="C20" s="413" t="s">
        <v>268</v>
      </c>
      <c r="D20" s="414"/>
      <c r="E20" s="414"/>
      <c r="F20" s="414"/>
      <c r="G20" s="414"/>
      <c r="H20" s="414"/>
      <c r="I20" s="415"/>
      <c r="J20" s="400"/>
      <c r="K20" s="401"/>
      <c r="L20" s="405"/>
      <c r="M20" s="400" t="s">
        <v>96</v>
      </c>
      <c r="N20" s="401"/>
      <c r="O20" s="405"/>
      <c r="P20" s="400"/>
      <c r="Q20" s="401"/>
      <c r="R20" s="405"/>
      <c r="S20" s="400"/>
      <c r="T20" s="401"/>
      <c r="U20" s="405"/>
      <c r="V20" s="21"/>
      <c r="W20" s="22"/>
      <c r="X20" s="22"/>
      <c r="Y20" s="402"/>
      <c r="Z20" s="403"/>
      <c r="AA20" s="404"/>
      <c r="AB20" s="388">
        <f t="shared" ref="AB20" si="24">SUM(AD20:AI23)</f>
        <v>1</v>
      </c>
      <c r="AC20" s="389"/>
      <c r="AD20" s="367">
        <f t="shared" ref="AD20" si="25">COUNTIF(J20:AA20,"○")</f>
        <v>0</v>
      </c>
      <c r="AE20" s="368"/>
      <c r="AF20" s="367">
        <f t="shared" ref="AF20" si="26">COUNTIF(J20:AA20,"△")</f>
        <v>0</v>
      </c>
      <c r="AG20" s="368"/>
      <c r="AH20" s="367">
        <f t="shared" ref="AH20" si="27">COUNTIF(J20:AA20,"●")</f>
        <v>1</v>
      </c>
      <c r="AI20" s="368"/>
      <c r="AJ20" s="367">
        <f t="shared" ref="AJ20" si="28">AD20*3+AF20*1</f>
        <v>0</v>
      </c>
      <c r="AK20" s="368"/>
      <c r="AL20" s="367">
        <f t="shared" ref="AL20" si="29">SUM(J23,M23,P23,S23,V23,Y23)</f>
        <v>0</v>
      </c>
      <c r="AM20" s="368"/>
      <c r="AN20" s="367">
        <f t="shared" ref="AN20" si="30">SUM(L23,O23,R23,U23,X23,AA23)</f>
        <v>1</v>
      </c>
      <c r="AO20" s="368"/>
      <c r="AP20" s="394">
        <f t="shared" ref="AP20" si="31">AL20-AN20</f>
        <v>-1</v>
      </c>
      <c r="AQ20" s="395"/>
      <c r="AR20" s="379">
        <f>IF(ISBLANK(B20),"",RANK(AU20,$AU$4:$AU$27) )</f>
        <v>4</v>
      </c>
      <c r="AS20" s="380"/>
      <c r="AT20" s="381"/>
      <c r="AU20" s="378">
        <f>AJ20*10000+AP20*100+AL20</f>
        <v>-100</v>
      </c>
      <c r="AW20" s="193"/>
    </row>
    <row r="21" spans="1:49" ht="12.75" customHeight="1" x14ac:dyDescent="0.15">
      <c r="A21" s="411"/>
      <c r="B21" s="412"/>
      <c r="C21" s="416"/>
      <c r="D21" s="417"/>
      <c r="E21" s="417"/>
      <c r="F21" s="417"/>
      <c r="G21" s="417"/>
      <c r="H21" s="417"/>
      <c r="I21" s="418"/>
      <c r="J21" s="121" t="str">
        <f>IF(ISBLANK(J20),"",X5)</f>
        <v/>
      </c>
      <c r="K21" s="122" t="s">
        <v>18</v>
      </c>
      <c r="L21" s="123" t="str">
        <f>IF(ISBLANK(J20),"",V5)</f>
        <v/>
      </c>
      <c r="M21" s="121">
        <f>IF(ISBLANK(M20),"",X9)</f>
        <v>0</v>
      </c>
      <c r="N21" s="122" t="s">
        <v>18</v>
      </c>
      <c r="O21" s="123">
        <f>IF(ISBLANK(M20),"",V9)</f>
        <v>0</v>
      </c>
      <c r="P21" s="121" t="str">
        <f>IF(ISBLANK(P20),"",X13)</f>
        <v/>
      </c>
      <c r="Q21" s="122" t="s">
        <v>18</v>
      </c>
      <c r="R21" s="123" t="str">
        <f>IF(ISBLANK(P20),"",V13)</f>
        <v/>
      </c>
      <c r="S21" s="121" t="str">
        <f>IF(ISBLANK(S20),"",X17)</f>
        <v/>
      </c>
      <c r="T21" s="122" t="s">
        <v>18</v>
      </c>
      <c r="U21" s="123" t="str">
        <f>IF(ISBLANK(S20),"",V17)</f>
        <v/>
      </c>
      <c r="V21" s="124"/>
      <c r="W21" s="125"/>
      <c r="X21" s="125"/>
      <c r="Y21" s="106"/>
      <c r="Z21" s="107" t="s">
        <v>18</v>
      </c>
      <c r="AA21" s="108"/>
      <c r="AB21" s="390"/>
      <c r="AC21" s="391"/>
      <c r="AD21" s="369"/>
      <c r="AE21" s="370"/>
      <c r="AF21" s="369"/>
      <c r="AG21" s="370"/>
      <c r="AH21" s="369"/>
      <c r="AI21" s="370"/>
      <c r="AJ21" s="369"/>
      <c r="AK21" s="370"/>
      <c r="AL21" s="369"/>
      <c r="AM21" s="370"/>
      <c r="AN21" s="369"/>
      <c r="AO21" s="370"/>
      <c r="AP21" s="396"/>
      <c r="AQ21" s="397"/>
      <c r="AR21" s="382"/>
      <c r="AS21" s="383"/>
      <c r="AT21" s="384"/>
      <c r="AU21" s="378"/>
      <c r="AW21" s="193"/>
    </row>
    <row r="22" spans="1:49" ht="12.75" customHeight="1" x14ac:dyDescent="0.15">
      <c r="A22" s="411"/>
      <c r="B22" s="412"/>
      <c r="C22" s="416"/>
      <c r="D22" s="417"/>
      <c r="E22" s="417"/>
      <c r="F22" s="417"/>
      <c r="G22" s="417"/>
      <c r="H22" s="417"/>
      <c r="I22" s="418"/>
      <c r="J22" s="121" t="str">
        <f>IF(ISBLANK(J20),"",X6)</f>
        <v/>
      </c>
      <c r="K22" s="122" t="s">
        <v>19</v>
      </c>
      <c r="L22" s="123" t="str">
        <f>IF(ISBLANK(J20),"",V6)</f>
        <v/>
      </c>
      <c r="M22" s="121">
        <f>IF(ISBLANK(M20),"",X10)</f>
        <v>0</v>
      </c>
      <c r="N22" s="122" t="s">
        <v>19</v>
      </c>
      <c r="O22" s="123">
        <f>IF(ISBLANK(M20),"",V10)</f>
        <v>1</v>
      </c>
      <c r="P22" s="121" t="str">
        <f>IF(ISBLANK(P20),"",X14)</f>
        <v/>
      </c>
      <c r="Q22" s="122" t="s">
        <v>19</v>
      </c>
      <c r="R22" s="123" t="str">
        <f>IF(ISBLANK(P20),"",V14)</f>
        <v/>
      </c>
      <c r="S22" s="121" t="str">
        <f>IF(ISBLANK(S20),"",X18)</f>
        <v/>
      </c>
      <c r="T22" s="122" t="s">
        <v>19</v>
      </c>
      <c r="U22" s="123" t="str">
        <f>IF(ISBLANK(S20),"",V18)</f>
        <v/>
      </c>
      <c r="V22" s="124"/>
      <c r="W22" s="125"/>
      <c r="X22" s="125"/>
      <c r="Y22" s="112"/>
      <c r="Z22" s="107" t="s">
        <v>19</v>
      </c>
      <c r="AA22" s="113"/>
      <c r="AB22" s="390"/>
      <c r="AC22" s="391"/>
      <c r="AD22" s="369"/>
      <c r="AE22" s="370"/>
      <c r="AF22" s="369"/>
      <c r="AG22" s="370"/>
      <c r="AH22" s="369"/>
      <c r="AI22" s="370"/>
      <c r="AJ22" s="369"/>
      <c r="AK22" s="370"/>
      <c r="AL22" s="369"/>
      <c r="AM22" s="370"/>
      <c r="AN22" s="369"/>
      <c r="AO22" s="370"/>
      <c r="AP22" s="396"/>
      <c r="AQ22" s="397"/>
      <c r="AR22" s="382"/>
      <c r="AS22" s="383"/>
      <c r="AT22" s="384"/>
      <c r="AU22" s="378"/>
      <c r="AW22" s="193"/>
    </row>
    <row r="23" spans="1:49" ht="12.75" customHeight="1" x14ac:dyDescent="0.15">
      <c r="A23" s="411"/>
      <c r="B23" s="412"/>
      <c r="C23" s="419"/>
      <c r="D23" s="420"/>
      <c r="E23" s="420"/>
      <c r="F23" s="420"/>
      <c r="G23" s="420"/>
      <c r="H23" s="420"/>
      <c r="I23" s="421"/>
      <c r="J23" s="118" t="str">
        <f>IF(ISBLANK(J20),"",SUM(J21:J22))</f>
        <v/>
      </c>
      <c r="K23" s="119" t="s">
        <v>20</v>
      </c>
      <c r="L23" s="120" t="str">
        <f>IF(ISBLANK(J20),"",SUM(L21:L22))</f>
        <v/>
      </c>
      <c r="M23" s="118">
        <f>IF(ISBLANK(M20),"",SUM(M21:M22))</f>
        <v>0</v>
      </c>
      <c r="N23" s="119" t="s">
        <v>20</v>
      </c>
      <c r="O23" s="120">
        <f>IF(ISBLANK(M20),"",SUM(O21:O22))</f>
        <v>1</v>
      </c>
      <c r="P23" s="118" t="str">
        <f>IF(ISBLANK(P20),"",SUM(P21:P22))</f>
        <v/>
      </c>
      <c r="Q23" s="119" t="s">
        <v>20</v>
      </c>
      <c r="R23" s="120" t="str">
        <f>IF(ISBLANK(P20),"",SUM(R21:R22))</f>
        <v/>
      </c>
      <c r="S23" s="118" t="str">
        <f>IF(ISBLANK(S20),"",SUM(S21:S22))</f>
        <v/>
      </c>
      <c r="T23" s="119" t="s">
        <v>20</v>
      </c>
      <c r="U23" s="120" t="str">
        <f>IF(ISBLANK(S20),"",SUM(U21:U22))</f>
        <v/>
      </c>
      <c r="V23" s="126"/>
      <c r="W23" s="127"/>
      <c r="X23" s="127"/>
      <c r="Y23" s="118" t="str">
        <f>IF(ISBLANK(Y20),"",SUM(Y21:Y22))</f>
        <v/>
      </c>
      <c r="Z23" s="119" t="s">
        <v>20</v>
      </c>
      <c r="AA23" s="120" t="str">
        <f>IF(ISBLANK(Y20),"",SUM(AA21:AA22))</f>
        <v/>
      </c>
      <c r="AB23" s="392"/>
      <c r="AC23" s="393"/>
      <c r="AD23" s="371"/>
      <c r="AE23" s="372"/>
      <c r="AF23" s="371"/>
      <c r="AG23" s="372"/>
      <c r="AH23" s="371"/>
      <c r="AI23" s="372"/>
      <c r="AJ23" s="371"/>
      <c r="AK23" s="372"/>
      <c r="AL23" s="371"/>
      <c r="AM23" s="372"/>
      <c r="AN23" s="371"/>
      <c r="AO23" s="372"/>
      <c r="AP23" s="398"/>
      <c r="AQ23" s="399"/>
      <c r="AR23" s="385"/>
      <c r="AS23" s="386"/>
      <c r="AT23" s="387"/>
      <c r="AU23" s="378"/>
      <c r="AW23" s="193"/>
    </row>
    <row r="24" spans="1:49" ht="20.25" customHeight="1" x14ac:dyDescent="0.15">
      <c r="A24" s="411">
        <f>AR24</f>
        <v>6</v>
      </c>
      <c r="B24" s="412">
        <v>6</v>
      </c>
      <c r="C24" s="413" t="s">
        <v>113</v>
      </c>
      <c r="D24" s="414"/>
      <c r="E24" s="414"/>
      <c r="F24" s="414"/>
      <c r="G24" s="414"/>
      <c r="H24" s="414"/>
      <c r="I24" s="415"/>
      <c r="J24" s="400" t="s">
        <v>435</v>
      </c>
      <c r="K24" s="401"/>
      <c r="L24" s="405"/>
      <c r="M24" s="402"/>
      <c r="N24" s="403"/>
      <c r="O24" s="404"/>
      <c r="P24" s="400"/>
      <c r="Q24" s="401"/>
      <c r="R24" s="405"/>
      <c r="S24" s="400"/>
      <c r="T24" s="401"/>
      <c r="U24" s="405"/>
      <c r="V24" s="400"/>
      <c r="W24" s="401"/>
      <c r="X24" s="405"/>
      <c r="Y24" s="21"/>
      <c r="Z24" s="22"/>
      <c r="AA24" s="22"/>
      <c r="AB24" s="388">
        <f t="shared" ref="AB24" si="32">SUM(AD24:AI27)</f>
        <v>1</v>
      </c>
      <c r="AC24" s="389"/>
      <c r="AD24" s="367">
        <f t="shared" ref="AD24" si="33">COUNTIF(J24:AA24,"○")</f>
        <v>0</v>
      </c>
      <c r="AE24" s="368"/>
      <c r="AF24" s="367">
        <f t="shared" ref="AF24" si="34">COUNTIF(J24:AA24,"△")</f>
        <v>0</v>
      </c>
      <c r="AG24" s="368"/>
      <c r="AH24" s="367">
        <f t="shared" ref="AH24" si="35">COUNTIF(J24:AA24,"●")</f>
        <v>1</v>
      </c>
      <c r="AI24" s="368"/>
      <c r="AJ24" s="367">
        <f t="shared" ref="AJ24" si="36">AD24*3+AF24*1</f>
        <v>0</v>
      </c>
      <c r="AK24" s="368"/>
      <c r="AL24" s="367">
        <f t="shared" ref="AL24" si="37">SUM(J27,M27,P27,S27,V27,Y27)</f>
        <v>0</v>
      </c>
      <c r="AM24" s="368"/>
      <c r="AN24" s="367">
        <f t="shared" ref="AN24" si="38">SUM(L27,O27,R27,U27,X27,AA27)</f>
        <v>14</v>
      </c>
      <c r="AO24" s="368"/>
      <c r="AP24" s="394">
        <f t="shared" ref="AP24" si="39">AL24-AN24</f>
        <v>-14</v>
      </c>
      <c r="AQ24" s="395"/>
      <c r="AR24" s="379">
        <f>IF(ISBLANK(B24),"",RANK(AU24,$AU$4:$AU$27) )</f>
        <v>6</v>
      </c>
      <c r="AS24" s="380"/>
      <c r="AT24" s="381"/>
      <c r="AU24" s="378">
        <f>AJ24*10000+AP24*100+AL24</f>
        <v>-1400</v>
      </c>
      <c r="AW24" s="193"/>
    </row>
    <row r="25" spans="1:49" ht="12.75" customHeight="1" x14ac:dyDescent="0.15">
      <c r="A25" s="411"/>
      <c r="B25" s="412"/>
      <c r="C25" s="416"/>
      <c r="D25" s="417"/>
      <c r="E25" s="417"/>
      <c r="F25" s="417"/>
      <c r="G25" s="417"/>
      <c r="H25" s="417"/>
      <c r="I25" s="418"/>
      <c r="J25" s="121">
        <f>IF(ISBLANK(J24),"",AA5)</f>
        <v>0</v>
      </c>
      <c r="K25" s="122" t="s">
        <v>18</v>
      </c>
      <c r="L25" s="123">
        <f>IF(ISBLANK(J24),"",Y5)</f>
        <v>7</v>
      </c>
      <c r="M25" s="121" t="str">
        <f>IF(ISBLANK(M24),"",AA9)</f>
        <v/>
      </c>
      <c r="N25" s="122" t="s">
        <v>18</v>
      </c>
      <c r="O25" s="123" t="str">
        <f>IF(ISBLANK(M24),"",Y9)</f>
        <v/>
      </c>
      <c r="P25" s="121" t="str">
        <f>IF(ISBLANK(P24),"",AA13)</f>
        <v/>
      </c>
      <c r="Q25" s="122" t="s">
        <v>18</v>
      </c>
      <c r="R25" s="123" t="str">
        <f>IF(ISBLANK(P24),"",Y13)</f>
        <v/>
      </c>
      <c r="S25" s="121" t="str">
        <f>IF(ISBLANK(S24),"",AA17)</f>
        <v/>
      </c>
      <c r="T25" s="122" t="s">
        <v>18</v>
      </c>
      <c r="U25" s="123" t="str">
        <f>IF(ISBLANK(S24),"",Y17)</f>
        <v/>
      </c>
      <c r="V25" s="121" t="str">
        <f>IF(ISBLANK(V24),"",AA21)</f>
        <v/>
      </c>
      <c r="W25" s="122" t="s">
        <v>18</v>
      </c>
      <c r="X25" s="123" t="str">
        <f>IF(ISBLANK(V24),"",Y21)</f>
        <v/>
      </c>
      <c r="Y25" s="124"/>
      <c r="Z25" s="125"/>
      <c r="AA25" s="125"/>
      <c r="AB25" s="390"/>
      <c r="AC25" s="391"/>
      <c r="AD25" s="369"/>
      <c r="AE25" s="370"/>
      <c r="AF25" s="369"/>
      <c r="AG25" s="370"/>
      <c r="AH25" s="369"/>
      <c r="AI25" s="370"/>
      <c r="AJ25" s="369"/>
      <c r="AK25" s="370"/>
      <c r="AL25" s="369"/>
      <c r="AM25" s="370"/>
      <c r="AN25" s="369"/>
      <c r="AO25" s="370"/>
      <c r="AP25" s="396"/>
      <c r="AQ25" s="397"/>
      <c r="AR25" s="382"/>
      <c r="AS25" s="383"/>
      <c r="AT25" s="384"/>
      <c r="AU25" s="378"/>
      <c r="AW25" s="193"/>
    </row>
    <row r="26" spans="1:49" ht="12.75" customHeight="1" x14ac:dyDescent="0.15">
      <c r="A26" s="411"/>
      <c r="B26" s="412"/>
      <c r="C26" s="416"/>
      <c r="D26" s="417"/>
      <c r="E26" s="417"/>
      <c r="F26" s="417"/>
      <c r="G26" s="417"/>
      <c r="H26" s="417"/>
      <c r="I26" s="418"/>
      <c r="J26" s="121">
        <f>IF(ISBLANK(J24),"",AA6)</f>
        <v>0</v>
      </c>
      <c r="K26" s="122" t="s">
        <v>19</v>
      </c>
      <c r="L26" s="123">
        <f>IF(ISBLANK(J24),"",Y6)</f>
        <v>7</v>
      </c>
      <c r="M26" s="121" t="str">
        <f>IF(ISBLANK(M24),"",AA10)</f>
        <v/>
      </c>
      <c r="N26" s="122" t="s">
        <v>19</v>
      </c>
      <c r="O26" s="123" t="str">
        <f>IF(ISBLANK(M24),"",Y10)</f>
        <v/>
      </c>
      <c r="P26" s="121" t="str">
        <f>IF(ISBLANK(P24),"",AA14)</f>
        <v/>
      </c>
      <c r="Q26" s="122" t="s">
        <v>19</v>
      </c>
      <c r="R26" s="123" t="str">
        <f>IF(ISBLANK(P24),"",Y14)</f>
        <v/>
      </c>
      <c r="S26" s="121" t="str">
        <f>IF(ISBLANK(S24),"",AA18)</f>
        <v/>
      </c>
      <c r="T26" s="122" t="s">
        <v>19</v>
      </c>
      <c r="U26" s="123" t="str">
        <f>IF(ISBLANK(S24),"",Y18)</f>
        <v/>
      </c>
      <c r="V26" s="121" t="str">
        <f>IF(ISBLANK(V24),"",AA22)</f>
        <v/>
      </c>
      <c r="W26" s="122" t="s">
        <v>19</v>
      </c>
      <c r="X26" s="123" t="str">
        <f>IF(ISBLANK(V24),"",Y22)</f>
        <v/>
      </c>
      <c r="Y26" s="124"/>
      <c r="Z26" s="125"/>
      <c r="AA26" s="125"/>
      <c r="AB26" s="390"/>
      <c r="AC26" s="391"/>
      <c r="AD26" s="369"/>
      <c r="AE26" s="370"/>
      <c r="AF26" s="369"/>
      <c r="AG26" s="370"/>
      <c r="AH26" s="369"/>
      <c r="AI26" s="370"/>
      <c r="AJ26" s="369"/>
      <c r="AK26" s="370"/>
      <c r="AL26" s="369"/>
      <c r="AM26" s="370"/>
      <c r="AN26" s="369"/>
      <c r="AO26" s="370"/>
      <c r="AP26" s="396"/>
      <c r="AQ26" s="397"/>
      <c r="AR26" s="382"/>
      <c r="AS26" s="383"/>
      <c r="AT26" s="384"/>
      <c r="AU26" s="378"/>
      <c r="AW26" s="193"/>
    </row>
    <row r="27" spans="1:49" ht="12.75" customHeight="1" x14ac:dyDescent="0.15">
      <c r="A27" s="411"/>
      <c r="B27" s="412"/>
      <c r="C27" s="419"/>
      <c r="D27" s="420"/>
      <c r="E27" s="420"/>
      <c r="F27" s="420"/>
      <c r="G27" s="420"/>
      <c r="H27" s="420"/>
      <c r="I27" s="421"/>
      <c r="J27" s="118">
        <f>IF(ISBLANK(J24),"",SUM(J25:J26))</f>
        <v>0</v>
      </c>
      <c r="K27" s="119" t="s">
        <v>20</v>
      </c>
      <c r="L27" s="120">
        <f>IF(ISBLANK(J24),"",SUM(L25:L26))</f>
        <v>14</v>
      </c>
      <c r="M27" s="118" t="str">
        <f>IF(ISBLANK(M24),"",SUM(M25:M26))</f>
        <v/>
      </c>
      <c r="N27" s="119" t="s">
        <v>20</v>
      </c>
      <c r="O27" s="120" t="str">
        <f>IF(ISBLANK(M24),"",SUM(O25:O26))</f>
        <v/>
      </c>
      <c r="P27" s="118" t="str">
        <f>IF(ISBLANK(P24),"",SUM(P25:P26))</f>
        <v/>
      </c>
      <c r="Q27" s="119" t="s">
        <v>20</v>
      </c>
      <c r="R27" s="120" t="str">
        <f>IF(ISBLANK(P24),"",SUM(R25:R26))</f>
        <v/>
      </c>
      <c r="S27" s="118" t="str">
        <f>IF(ISBLANK(S24),"",SUM(S25:S26))</f>
        <v/>
      </c>
      <c r="T27" s="119" t="s">
        <v>20</v>
      </c>
      <c r="U27" s="120" t="str">
        <f>IF(ISBLANK(S24),"",SUM(U25:U26))</f>
        <v/>
      </c>
      <c r="V27" s="118" t="str">
        <f>IF(ISBLANK(V24),"",SUM(V25:V26))</f>
        <v/>
      </c>
      <c r="W27" s="119" t="s">
        <v>20</v>
      </c>
      <c r="X27" s="120" t="str">
        <f>IF(ISBLANK(V24),"",SUM(X25:X26))</f>
        <v/>
      </c>
      <c r="Y27" s="126"/>
      <c r="Z27" s="127"/>
      <c r="AA27" s="127"/>
      <c r="AB27" s="392"/>
      <c r="AC27" s="393"/>
      <c r="AD27" s="371"/>
      <c r="AE27" s="372"/>
      <c r="AF27" s="371"/>
      <c r="AG27" s="372"/>
      <c r="AH27" s="371"/>
      <c r="AI27" s="372"/>
      <c r="AJ27" s="371"/>
      <c r="AK27" s="372"/>
      <c r="AL27" s="371"/>
      <c r="AM27" s="372"/>
      <c r="AN27" s="371"/>
      <c r="AO27" s="372"/>
      <c r="AP27" s="398"/>
      <c r="AQ27" s="399"/>
      <c r="AR27" s="385"/>
      <c r="AS27" s="386"/>
      <c r="AT27" s="387"/>
      <c r="AU27" s="378"/>
      <c r="AW27" s="193"/>
    </row>
    <row r="28" spans="1:49" ht="10.5" customHeight="1" x14ac:dyDescent="0.15"/>
    <row r="29" spans="1:49" x14ac:dyDescent="0.15">
      <c r="A29" s="44"/>
    </row>
    <row r="30" spans="1:49" x14ac:dyDescent="0.15">
      <c r="A30" s="44"/>
    </row>
  </sheetData>
  <mergeCells count="129">
    <mergeCell ref="AJ24:AK27"/>
    <mergeCell ref="AU20:AU23"/>
    <mergeCell ref="A24:A27"/>
    <mergeCell ref="B24:B27"/>
    <mergeCell ref="C24:I27"/>
    <mergeCell ref="J24:L24"/>
    <mergeCell ref="M24:O24"/>
    <mergeCell ref="P24:R24"/>
    <mergeCell ref="S24:U24"/>
    <mergeCell ref="AD20:AE23"/>
    <mergeCell ref="AF20:AG23"/>
    <mergeCell ref="AH20:AI23"/>
    <mergeCell ref="AJ20:AK23"/>
    <mergeCell ref="AL20:AM23"/>
    <mergeCell ref="AN20:AO23"/>
    <mergeCell ref="AL24:AM27"/>
    <mergeCell ref="AN24:AO27"/>
    <mergeCell ref="AP24:AQ27"/>
    <mergeCell ref="AR24:AT27"/>
    <mergeCell ref="AU24:AU27"/>
    <mergeCell ref="V24:X24"/>
    <mergeCell ref="AB24:AC27"/>
    <mergeCell ref="AD24:AE27"/>
    <mergeCell ref="AF24:AG27"/>
    <mergeCell ref="AH24:AI27"/>
    <mergeCell ref="AU16:AU19"/>
    <mergeCell ref="A20:A23"/>
    <mergeCell ref="B20:B23"/>
    <mergeCell ref="C20:I23"/>
    <mergeCell ref="J20:L20"/>
    <mergeCell ref="M20:O20"/>
    <mergeCell ref="P20:R20"/>
    <mergeCell ref="S20:U20"/>
    <mergeCell ref="Y20:AA20"/>
    <mergeCell ref="AB20:AC23"/>
    <mergeCell ref="AH16:AI19"/>
    <mergeCell ref="AJ16:AK19"/>
    <mergeCell ref="AL16:AM19"/>
    <mergeCell ref="AN16:AO19"/>
    <mergeCell ref="AP16:AQ19"/>
    <mergeCell ref="AR16:AT19"/>
    <mergeCell ref="P16:R16"/>
    <mergeCell ref="V16:X16"/>
    <mergeCell ref="Y16:AA16"/>
    <mergeCell ref="AB16:AC19"/>
    <mergeCell ref="AD16:AE19"/>
    <mergeCell ref="AF16:AG19"/>
    <mergeCell ref="AP20:AQ23"/>
    <mergeCell ref="AR20:AT23"/>
    <mergeCell ref="A16:A19"/>
    <mergeCell ref="B16:B19"/>
    <mergeCell ref="C16:I19"/>
    <mergeCell ref="J16:L16"/>
    <mergeCell ref="M16:O16"/>
    <mergeCell ref="Y12:AA12"/>
    <mergeCell ref="AB12:AC15"/>
    <mergeCell ref="AD12:AE15"/>
    <mergeCell ref="AF12:AG15"/>
    <mergeCell ref="AU8:AU11"/>
    <mergeCell ref="A12:A15"/>
    <mergeCell ref="B12:B15"/>
    <mergeCell ref="C12:I15"/>
    <mergeCell ref="J12:L12"/>
    <mergeCell ref="M12:O12"/>
    <mergeCell ref="S12:U12"/>
    <mergeCell ref="V12:X12"/>
    <mergeCell ref="AD8:AE11"/>
    <mergeCell ref="AF8:AG11"/>
    <mergeCell ref="AH8:AI11"/>
    <mergeCell ref="AJ8:AK11"/>
    <mergeCell ref="AL8:AM11"/>
    <mergeCell ref="AN8:AO11"/>
    <mergeCell ref="AL12:AM15"/>
    <mergeCell ref="AN12:AO15"/>
    <mergeCell ref="AP12:AQ15"/>
    <mergeCell ref="AR12:AT15"/>
    <mergeCell ref="AU12:AU15"/>
    <mergeCell ref="AH12:AI15"/>
    <mergeCell ref="AJ12:AK15"/>
    <mergeCell ref="AU4:AU7"/>
    <mergeCell ref="A8:A11"/>
    <mergeCell ref="B8:B11"/>
    <mergeCell ref="C8:I11"/>
    <mergeCell ref="J8:L8"/>
    <mergeCell ref="P8:R8"/>
    <mergeCell ref="S8:U8"/>
    <mergeCell ref="V8:X8"/>
    <mergeCell ref="Y8:AA8"/>
    <mergeCell ref="AB8:AC11"/>
    <mergeCell ref="AH4:AI7"/>
    <mergeCell ref="AJ4:AK7"/>
    <mergeCell ref="AL4:AM7"/>
    <mergeCell ref="AN4:AO7"/>
    <mergeCell ref="AP4:AQ7"/>
    <mergeCell ref="AR4:AT7"/>
    <mergeCell ref="S4:U4"/>
    <mergeCell ref="V4:X4"/>
    <mergeCell ref="Y4:AA4"/>
    <mergeCell ref="AB4:AC7"/>
    <mergeCell ref="AD4:AE7"/>
    <mergeCell ref="AF4:AG7"/>
    <mergeCell ref="AP8:AQ11"/>
    <mergeCell ref="AR8:AT11"/>
    <mergeCell ref="A4:A7"/>
    <mergeCell ref="B4:B7"/>
    <mergeCell ref="C4:I7"/>
    <mergeCell ref="M4:O4"/>
    <mergeCell ref="P4:R4"/>
    <mergeCell ref="V3:X3"/>
    <mergeCell ref="Y3:AA3"/>
    <mergeCell ref="AB3:AC3"/>
    <mergeCell ref="AD3:AE3"/>
    <mergeCell ref="C1:AE1"/>
    <mergeCell ref="AF1:AT1"/>
    <mergeCell ref="AB2:AE2"/>
    <mergeCell ref="AF2:AK2"/>
    <mergeCell ref="AL2:AT2"/>
    <mergeCell ref="C3:I3"/>
    <mergeCell ref="J3:L3"/>
    <mergeCell ref="M3:O3"/>
    <mergeCell ref="P3:R3"/>
    <mergeCell ref="S3:U3"/>
    <mergeCell ref="AJ3:AK3"/>
    <mergeCell ref="AL3:AM3"/>
    <mergeCell ref="AN3:AO3"/>
    <mergeCell ref="AP3:AQ3"/>
    <mergeCell ref="AR3:AT3"/>
    <mergeCell ref="AF3:AG3"/>
    <mergeCell ref="AH3:AI3"/>
  </mergeCells>
  <phoneticPr fontId="27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1"/>
  <sheetViews>
    <sheetView workbookViewId="0">
      <selection activeCell="C3" sqref="C3"/>
    </sheetView>
  </sheetViews>
  <sheetFormatPr defaultRowHeight="13.5" x14ac:dyDescent="0.15"/>
  <cols>
    <col min="1" max="1" width="3.25" style="11" customWidth="1"/>
    <col min="2" max="2" width="6.125" style="1" customWidth="1"/>
    <col min="3" max="3" width="29.25" style="1" customWidth="1"/>
    <col min="4" max="10" width="6.125" style="1" customWidth="1"/>
    <col min="11" max="11" width="8.875" style="49" customWidth="1"/>
    <col min="12" max="12" width="11.25" style="49" customWidth="1"/>
    <col min="13" max="13" width="5.625" style="49" customWidth="1"/>
    <col min="14" max="16384" width="9" style="49"/>
  </cols>
  <sheetData>
    <row r="1" spans="2:11" ht="21.75" customHeight="1" thickBot="1" x14ac:dyDescent="0.2">
      <c r="B1" s="477" t="str">
        <f>秋季星取表!C1</f>
        <v>令和３年度 第1回 函館地区秋季リーグU-14</v>
      </c>
      <c r="C1" s="478"/>
      <c r="D1" s="478"/>
      <c r="E1" s="478"/>
      <c r="F1" s="478"/>
      <c r="G1" s="478"/>
      <c r="H1" s="478"/>
      <c r="I1" s="478" t="s">
        <v>23</v>
      </c>
      <c r="J1" s="478"/>
      <c r="K1" s="479"/>
    </row>
    <row r="2" spans="2:11" ht="11.25" customHeight="1" x14ac:dyDescent="0.1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15">
      <c r="C3" s="10"/>
      <c r="D3" s="5"/>
      <c r="E3" s="5"/>
      <c r="F3" s="5"/>
      <c r="G3" s="476" t="s">
        <v>25</v>
      </c>
      <c r="H3" s="476"/>
      <c r="I3" s="480" t="str">
        <f>秋季星取表!AF2</f>
        <v>10月9(土)</v>
      </c>
      <c r="J3" s="480"/>
      <c r="K3" s="480"/>
    </row>
    <row r="4" spans="2:11" ht="21.75" customHeight="1" x14ac:dyDescent="0.1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15">
      <c r="B5" s="6">
        <v>1</v>
      </c>
      <c r="C5" s="7" t="str">
        <f>VLOOKUP($B5,秋季星取表!$A$4:$AT$27,3,0)</f>
        <v>本通中</v>
      </c>
      <c r="D5" s="6">
        <f>VLOOKUP($B5,秋季星取表!$A$4:$AT$27,36,0)</f>
        <v>6</v>
      </c>
      <c r="E5" s="6">
        <f>VLOOKUP($B5,秋季星取表!$A$4:$AT$27,28,0)</f>
        <v>2</v>
      </c>
      <c r="F5" s="6">
        <f>VLOOKUP($B5,秋季星取表!$A$4:$AT$27,30,0)</f>
        <v>2</v>
      </c>
      <c r="G5" s="6">
        <f>VLOOKUP($B5,秋季星取表!$A$4:$AT$27,32,0)</f>
        <v>0</v>
      </c>
      <c r="H5" s="6">
        <f>VLOOKUP($B5,秋季星取表!$A$4:$AT$27,34,0)</f>
        <v>0</v>
      </c>
      <c r="I5" s="6">
        <f>VLOOKUP($B5,秋季星取表!$A$4:$AT$27,38,0)</f>
        <v>7</v>
      </c>
      <c r="J5" s="6">
        <f>VLOOKUP($B5,秋季星取表!$A$4:$AT$27,40,0)</f>
        <v>0</v>
      </c>
      <c r="K5" s="6">
        <f>VLOOKUP($B5,秋季星取表!$A$4:$AT$27,42,0)</f>
        <v>7</v>
      </c>
    </row>
    <row r="6" spans="2:11" ht="21.75" customHeight="1" x14ac:dyDescent="0.15">
      <c r="B6" s="8">
        <v>2</v>
      </c>
      <c r="C6" s="9" t="str">
        <f>VLOOKUP($B6,秋季星取表!$A$4:$AT$27,3,0)</f>
        <v>七飯大中山</v>
      </c>
      <c r="D6" s="8">
        <f>VLOOKUP($B6,秋季星取表!$A$4:$AT$27,36,0)</f>
        <v>3</v>
      </c>
      <c r="E6" s="8">
        <f>VLOOKUP($B6,秋季星取表!$A$4:$AT$27,28,0)</f>
        <v>2</v>
      </c>
      <c r="F6" s="8">
        <f>VLOOKUP($B6,秋季星取表!$A$4:$AT$27,30,0)</f>
        <v>1</v>
      </c>
      <c r="G6" s="8">
        <f>VLOOKUP($B6,秋季星取表!$A$4:$AT$27,32,0)</f>
        <v>0</v>
      </c>
      <c r="H6" s="8">
        <f>VLOOKUP($B6,秋季星取表!$A$4:$AT$27,34,0)</f>
        <v>1</v>
      </c>
      <c r="I6" s="8">
        <f>VLOOKUP($B6,秋季星取表!$A$4:$AT$27,38,0)</f>
        <v>14</v>
      </c>
      <c r="J6" s="8">
        <f>VLOOKUP($B6,秋季星取表!$A$4:$AT$27,40,0)</f>
        <v>1</v>
      </c>
      <c r="K6" s="8">
        <f>VLOOKUP($B6,秋季星取表!$A$4:$AT$27,42,0)</f>
        <v>13</v>
      </c>
    </row>
    <row r="7" spans="2:11" ht="21.75" customHeight="1" x14ac:dyDescent="0.15">
      <c r="B7" s="6">
        <v>3</v>
      </c>
      <c r="C7" s="7" t="str">
        <f>VLOOKUP($B7,秋季星取表!$A$4:$AT$27,3,0)</f>
        <v>深堀尾札部銭亀沢恵山</v>
      </c>
      <c r="D7" s="6">
        <f>VLOOKUP($B7,秋季星取表!$A$4:$AT$27,36,0)</f>
        <v>3</v>
      </c>
      <c r="E7" s="6">
        <f>VLOOKUP($B7,秋季星取表!$A$4:$AT$27,28,0)</f>
        <v>1</v>
      </c>
      <c r="F7" s="6">
        <f>VLOOKUP($B7,秋季星取表!$A$4:$AT$27,30,0)</f>
        <v>1</v>
      </c>
      <c r="G7" s="6">
        <f>VLOOKUP($B7,秋季星取表!$A$4:$AT$27,32,0)</f>
        <v>0</v>
      </c>
      <c r="H7" s="6">
        <f>VLOOKUP($B7,秋季星取表!$A$4:$AT$27,34,0)</f>
        <v>0</v>
      </c>
      <c r="I7" s="6">
        <f>VLOOKUP($B7,秋季星取表!$A$4:$AT$27,38,0)</f>
        <v>1</v>
      </c>
      <c r="J7" s="6">
        <f>VLOOKUP($B7,秋季星取表!$A$4:$AT$27,40,0)</f>
        <v>0</v>
      </c>
      <c r="K7" s="6">
        <f>VLOOKUP($B7,秋季星取表!$A$4:$AT$27,42,0)</f>
        <v>1</v>
      </c>
    </row>
    <row r="8" spans="2:11" ht="21.75" customHeight="1" x14ac:dyDescent="0.15">
      <c r="B8" s="8">
        <v>3</v>
      </c>
      <c r="C8" s="9" t="s">
        <v>343</v>
      </c>
      <c r="D8" s="8">
        <f>VLOOKUP($B8,秋季星取表!$A$4:$AT$27,36,0)</f>
        <v>3</v>
      </c>
      <c r="E8" s="8">
        <f>VLOOKUP($B8,秋季星取表!$A$4:$AT$27,28,0)</f>
        <v>1</v>
      </c>
      <c r="F8" s="8">
        <f>VLOOKUP($B8,秋季星取表!$A$4:$AT$27,30,0)</f>
        <v>1</v>
      </c>
      <c r="G8" s="8">
        <f>VLOOKUP($B8,秋季星取表!$A$4:$AT$27,32,0)</f>
        <v>0</v>
      </c>
      <c r="H8" s="8">
        <f>VLOOKUP($B8,秋季星取表!$A$4:$AT$27,34,0)</f>
        <v>0</v>
      </c>
      <c r="I8" s="8">
        <f>VLOOKUP($B8,秋季星取表!$A$4:$AT$27,38,0)</f>
        <v>1</v>
      </c>
      <c r="J8" s="8">
        <f>VLOOKUP($B8,秋季星取表!$A$4:$AT$27,40,0)</f>
        <v>0</v>
      </c>
      <c r="K8" s="8">
        <f>VLOOKUP($B8,秋季星取表!$A$4:$AT$27,42,0)</f>
        <v>1</v>
      </c>
    </row>
    <row r="9" spans="2:11" ht="21.75" customHeight="1" x14ac:dyDescent="0.15">
      <c r="B9" s="6">
        <v>5</v>
      </c>
      <c r="C9" s="7" t="str">
        <f>VLOOKUP($B9,秋季星取表!$A$4:$AT$27,3,0)</f>
        <v>湯川中</v>
      </c>
      <c r="D9" s="6">
        <f>VLOOKUP($B9,秋季星取表!$A$4:$AT$27,36,0)</f>
        <v>0</v>
      </c>
      <c r="E9" s="6">
        <f>VLOOKUP($B9,秋季星取表!$A$4:$AT$27,28,0)</f>
        <v>1</v>
      </c>
      <c r="F9" s="6">
        <f>VLOOKUP($B9,秋季星取表!$A$4:$AT$27,30,0)</f>
        <v>0</v>
      </c>
      <c r="G9" s="6">
        <f>VLOOKUP($B9,秋季星取表!$A$4:$AT$27,32,0)</f>
        <v>0</v>
      </c>
      <c r="H9" s="6">
        <f>VLOOKUP($B9,秋季星取表!$A$4:$AT$27,34,0)</f>
        <v>1</v>
      </c>
      <c r="I9" s="6">
        <f>VLOOKUP($B9,秋季星取表!$A$4:$AT$27,38,0)</f>
        <v>0</v>
      </c>
      <c r="J9" s="6">
        <f>VLOOKUP($B9,秋季星取表!$A$4:$AT$27,40,0)</f>
        <v>6</v>
      </c>
      <c r="K9" s="6">
        <f>VLOOKUP($B9,秋季星取表!$A$4:$AT$27,42,0)</f>
        <v>-6</v>
      </c>
    </row>
    <row r="10" spans="2:11" ht="21.75" customHeight="1" x14ac:dyDescent="0.15">
      <c r="B10" s="8">
        <v>6</v>
      </c>
      <c r="C10" s="9" t="str">
        <f>VLOOKUP($B10,秋季星取表!$A$4:$AT$27,3,0)</f>
        <v>赤川中</v>
      </c>
      <c r="D10" s="8">
        <f>VLOOKUP($B10,秋季星取表!$A$4:$AT$27,36,0)</f>
        <v>0</v>
      </c>
      <c r="E10" s="8">
        <f>VLOOKUP($B10,秋季星取表!$A$4:$AT$27,28,0)</f>
        <v>1</v>
      </c>
      <c r="F10" s="8">
        <f>VLOOKUP($B10,秋季星取表!$A$4:$AT$27,30,0)</f>
        <v>0</v>
      </c>
      <c r="G10" s="8">
        <f>VLOOKUP($B10,秋季星取表!$A$4:$AT$27,32,0)</f>
        <v>0</v>
      </c>
      <c r="H10" s="8">
        <f>VLOOKUP($B10,秋季星取表!$A$4:$AT$27,34,0)</f>
        <v>1</v>
      </c>
      <c r="I10" s="8">
        <f>VLOOKUP($B10,秋季星取表!$A$4:$AT$27,38,0)</f>
        <v>0</v>
      </c>
      <c r="J10" s="8">
        <f>VLOOKUP($B10,秋季星取表!$A$4:$AT$27,40,0)</f>
        <v>14</v>
      </c>
      <c r="K10" s="8">
        <f>VLOOKUP($B10,秋季星取表!$A$4:$AT$27,42,0)</f>
        <v>-14</v>
      </c>
    </row>
    <row r="11" spans="2:11" ht="11.25" customHeight="1" x14ac:dyDescent="0.15">
      <c r="B11" s="49"/>
      <c r="C11" s="49"/>
      <c r="D11" s="49"/>
      <c r="E11" s="49"/>
      <c r="F11" s="49"/>
      <c r="G11" s="49"/>
      <c r="H11" s="49"/>
      <c r="I11" s="49"/>
      <c r="J11" s="49"/>
    </row>
  </sheetData>
  <mergeCells count="4">
    <mergeCell ref="B1:H1"/>
    <mergeCell ref="I1:K1"/>
    <mergeCell ref="G3:H3"/>
    <mergeCell ref="I3:K3"/>
  </mergeCells>
  <phoneticPr fontId="27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AZ30"/>
  <sheetViews>
    <sheetView view="pageBreakPreview" zoomScale="80" zoomScaleNormal="80" zoomScaleSheetLayoutView="80" workbookViewId="0">
      <selection activeCell="M17" sqref="M17"/>
    </sheetView>
  </sheetViews>
  <sheetFormatPr defaultColWidth="2" defaultRowHeight="13.5" x14ac:dyDescent="0.15"/>
  <cols>
    <col min="1" max="1" width="2.75" style="49" customWidth="1"/>
    <col min="2" max="2" width="3.625" style="49" bestFit="1" customWidth="1"/>
    <col min="3" max="9" width="2" style="49"/>
    <col min="10" max="27" width="4" style="49" customWidth="1"/>
    <col min="28" max="29" width="2" style="49"/>
    <col min="30" max="30" width="2.75" style="49" bestFit="1" customWidth="1"/>
    <col min="31" max="46" width="2" style="49"/>
    <col min="47" max="47" width="2" style="49" customWidth="1"/>
    <col min="48" max="58" width="2" style="49"/>
    <col min="59" max="59" width="6.5" style="49" bestFit="1" customWidth="1"/>
    <col min="60" max="16384" width="2" style="49"/>
  </cols>
  <sheetData>
    <row r="1" spans="1:52" ht="24" customHeight="1" x14ac:dyDescent="0.15">
      <c r="C1" s="475" t="s">
        <v>68</v>
      </c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 t="s">
        <v>33</v>
      </c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63"/>
      <c r="AV1" s="63"/>
      <c r="AW1" s="63"/>
      <c r="AX1" s="63"/>
      <c r="AY1" s="63"/>
      <c r="AZ1" s="63"/>
    </row>
    <row r="2" spans="1:52" ht="19.5" customHeight="1" x14ac:dyDescent="0.15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42"/>
      <c r="AB2" s="406" t="s">
        <v>24</v>
      </c>
      <c r="AC2" s="406"/>
      <c r="AD2" s="406"/>
      <c r="AE2" s="406"/>
      <c r="AF2" s="407" t="s">
        <v>252</v>
      </c>
      <c r="AG2" s="407"/>
      <c r="AH2" s="407"/>
      <c r="AI2" s="407"/>
      <c r="AJ2" s="407"/>
      <c r="AK2" s="407"/>
      <c r="AL2" s="481" t="s">
        <v>253</v>
      </c>
      <c r="AM2" s="481"/>
      <c r="AN2" s="481"/>
      <c r="AO2" s="481"/>
      <c r="AP2" s="481"/>
      <c r="AQ2" s="481"/>
      <c r="AR2" s="481"/>
      <c r="AS2" s="481"/>
      <c r="AT2" s="481"/>
    </row>
    <row r="3" spans="1:52" ht="31.5" customHeight="1" x14ac:dyDescent="0.15">
      <c r="C3" s="427"/>
      <c r="D3" s="428"/>
      <c r="E3" s="428"/>
      <c r="F3" s="428"/>
      <c r="G3" s="428"/>
      <c r="H3" s="428"/>
      <c r="I3" s="429"/>
      <c r="J3" s="430" t="str">
        <f>C4</f>
        <v>深堀中</v>
      </c>
      <c r="K3" s="431"/>
      <c r="L3" s="431"/>
      <c r="M3" s="430" t="str">
        <f>C8</f>
        <v>尾札部・銭亀沢・恵山</v>
      </c>
      <c r="N3" s="431"/>
      <c r="O3" s="431"/>
      <c r="P3" s="430" t="str">
        <f>C12</f>
        <v>アスルクラロ</v>
      </c>
      <c r="Q3" s="431"/>
      <c r="R3" s="431"/>
      <c r="S3" s="430" t="str">
        <f>C16</f>
        <v>附属中</v>
      </c>
      <c r="T3" s="431"/>
      <c r="U3" s="431"/>
      <c r="V3" s="430" t="str">
        <f>C20</f>
        <v>赤川中</v>
      </c>
      <c r="W3" s="431"/>
      <c r="X3" s="431"/>
      <c r="Y3" s="430" t="str">
        <f>C24</f>
        <v>大中山中</v>
      </c>
      <c r="Z3" s="431"/>
      <c r="AA3" s="431"/>
      <c r="AB3" s="436" t="s">
        <v>32</v>
      </c>
      <c r="AC3" s="437"/>
      <c r="AD3" s="425" t="s">
        <v>10</v>
      </c>
      <c r="AE3" s="426"/>
      <c r="AF3" s="425" t="s">
        <v>11</v>
      </c>
      <c r="AG3" s="426"/>
      <c r="AH3" s="425" t="s">
        <v>12</v>
      </c>
      <c r="AI3" s="426"/>
      <c r="AJ3" s="425" t="s">
        <v>13</v>
      </c>
      <c r="AK3" s="426"/>
      <c r="AL3" s="425" t="s">
        <v>14</v>
      </c>
      <c r="AM3" s="426"/>
      <c r="AN3" s="425" t="s">
        <v>15</v>
      </c>
      <c r="AO3" s="426"/>
      <c r="AP3" s="433" t="s">
        <v>16</v>
      </c>
      <c r="AQ3" s="434"/>
      <c r="AR3" s="425" t="s">
        <v>17</v>
      </c>
      <c r="AS3" s="435"/>
      <c r="AT3" s="426"/>
    </row>
    <row r="4" spans="1:52" ht="20.25" customHeight="1" x14ac:dyDescent="0.15">
      <c r="A4" s="411">
        <f>AR4</f>
        <v>3</v>
      </c>
      <c r="B4" s="412">
        <v>1</v>
      </c>
      <c r="C4" s="413" t="s">
        <v>44</v>
      </c>
      <c r="D4" s="414"/>
      <c r="E4" s="414"/>
      <c r="F4" s="414"/>
      <c r="G4" s="414"/>
      <c r="H4" s="414"/>
      <c r="I4" s="415"/>
      <c r="J4" s="46"/>
      <c r="K4" s="47"/>
      <c r="L4" s="47"/>
      <c r="M4" s="402" t="s">
        <v>137</v>
      </c>
      <c r="N4" s="423"/>
      <c r="O4" s="424"/>
      <c r="P4" s="400" t="s">
        <v>96</v>
      </c>
      <c r="Q4" s="401"/>
      <c r="R4" s="405"/>
      <c r="S4" s="400" t="s">
        <v>95</v>
      </c>
      <c r="T4" s="401"/>
      <c r="U4" s="405"/>
      <c r="V4" s="402" t="s">
        <v>183</v>
      </c>
      <c r="W4" s="403"/>
      <c r="X4" s="404"/>
      <c r="Y4" s="400" t="s">
        <v>137</v>
      </c>
      <c r="Z4" s="401"/>
      <c r="AA4" s="405"/>
      <c r="AB4" s="388">
        <f>SUM(AD4:AI7)</f>
        <v>5</v>
      </c>
      <c r="AC4" s="389"/>
      <c r="AD4" s="367">
        <f>COUNTIF(J4:AA4,"○")</f>
        <v>2</v>
      </c>
      <c r="AE4" s="368"/>
      <c r="AF4" s="367">
        <f>COUNTIF(J4:AA4,"△")</f>
        <v>2</v>
      </c>
      <c r="AG4" s="368"/>
      <c r="AH4" s="367">
        <f>COUNTIF(J4:AA4,"●")</f>
        <v>1</v>
      </c>
      <c r="AI4" s="368"/>
      <c r="AJ4" s="367">
        <f>AD4*3+AF4*1</f>
        <v>8</v>
      </c>
      <c r="AK4" s="368"/>
      <c r="AL4" s="367">
        <f>SUM(J7,M7,P7,S7,V7,Y7)</f>
        <v>18</v>
      </c>
      <c r="AM4" s="368"/>
      <c r="AN4" s="367">
        <f>SUM(L7,O7,R7,U7,X7,AA7)</f>
        <v>5</v>
      </c>
      <c r="AO4" s="368"/>
      <c r="AP4" s="394">
        <f>AL4-AN4</f>
        <v>13</v>
      </c>
      <c r="AQ4" s="395"/>
      <c r="AR4" s="379">
        <f>IF(ISBLANK(B4),"",RANK(AU4,$AU$4:$AU$27) )</f>
        <v>3</v>
      </c>
      <c r="AS4" s="380"/>
      <c r="AT4" s="381"/>
      <c r="AU4" s="378">
        <f>AJ4*10000+AP4*100+AL4</f>
        <v>81318</v>
      </c>
      <c r="AW4" s="84"/>
    </row>
    <row r="5" spans="1:52" ht="12.75" customHeight="1" x14ac:dyDescent="0.15">
      <c r="A5" s="411"/>
      <c r="B5" s="412"/>
      <c r="C5" s="416"/>
      <c r="D5" s="417"/>
      <c r="E5" s="417"/>
      <c r="F5" s="417"/>
      <c r="G5" s="417"/>
      <c r="H5" s="417"/>
      <c r="I5" s="418"/>
      <c r="J5" s="104"/>
      <c r="K5" s="105"/>
      <c r="L5" s="105"/>
      <c r="M5" s="106">
        <v>2</v>
      </c>
      <c r="N5" s="107" t="s">
        <v>18</v>
      </c>
      <c r="O5" s="108">
        <v>0</v>
      </c>
      <c r="P5" s="109">
        <v>0</v>
      </c>
      <c r="Q5" s="110" t="s">
        <v>18</v>
      </c>
      <c r="R5" s="111">
        <v>1</v>
      </c>
      <c r="S5" s="109">
        <v>0</v>
      </c>
      <c r="T5" s="110" t="s">
        <v>18</v>
      </c>
      <c r="U5" s="111">
        <v>0</v>
      </c>
      <c r="V5" s="106">
        <v>0</v>
      </c>
      <c r="W5" s="107" t="s">
        <v>18</v>
      </c>
      <c r="X5" s="108">
        <v>0</v>
      </c>
      <c r="Y5" s="109">
        <v>5</v>
      </c>
      <c r="Z5" s="110" t="s">
        <v>18</v>
      </c>
      <c r="AA5" s="111">
        <v>1</v>
      </c>
      <c r="AB5" s="390"/>
      <c r="AC5" s="391"/>
      <c r="AD5" s="369"/>
      <c r="AE5" s="370"/>
      <c r="AF5" s="369"/>
      <c r="AG5" s="370"/>
      <c r="AH5" s="369"/>
      <c r="AI5" s="370"/>
      <c r="AJ5" s="369"/>
      <c r="AK5" s="370"/>
      <c r="AL5" s="369"/>
      <c r="AM5" s="370"/>
      <c r="AN5" s="369"/>
      <c r="AO5" s="370"/>
      <c r="AP5" s="396"/>
      <c r="AQ5" s="397"/>
      <c r="AR5" s="382"/>
      <c r="AS5" s="383"/>
      <c r="AT5" s="384"/>
      <c r="AU5" s="378"/>
      <c r="AW5" s="84"/>
    </row>
    <row r="6" spans="1:52" ht="12.75" customHeight="1" x14ac:dyDescent="0.15">
      <c r="A6" s="411"/>
      <c r="B6" s="412"/>
      <c r="C6" s="416"/>
      <c r="D6" s="417"/>
      <c r="E6" s="417"/>
      <c r="F6" s="417"/>
      <c r="G6" s="417"/>
      <c r="H6" s="417"/>
      <c r="I6" s="418"/>
      <c r="J6" s="104"/>
      <c r="K6" s="105"/>
      <c r="L6" s="105"/>
      <c r="M6" s="112">
        <v>5</v>
      </c>
      <c r="N6" s="107" t="s">
        <v>19</v>
      </c>
      <c r="O6" s="113">
        <v>1</v>
      </c>
      <c r="P6" s="114">
        <v>0</v>
      </c>
      <c r="Q6" s="110" t="s">
        <v>19</v>
      </c>
      <c r="R6" s="115">
        <v>2</v>
      </c>
      <c r="S6" s="114">
        <v>0</v>
      </c>
      <c r="T6" s="110" t="s">
        <v>19</v>
      </c>
      <c r="U6" s="115">
        <v>0</v>
      </c>
      <c r="V6" s="112">
        <v>0</v>
      </c>
      <c r="W6" s="107" t="s">
        <v>19</v>
      </c>
      <c r="X6" s="113">
        <v>0</v>
      </c>
      <c r="Y6" s="114">
        <v>6</v>
      </c>
      <c r="Z6" s="110" t="s">
        <v>19</v>
      </c>
      <c r="AA6" s="115">
        <v>0</v>
      </c>
      <c r="AB6" s="390"/>
      <c r="AC6" s="391"/>
      <c r="AD6" s="369"/>
      <c r="AE6" s="370"/>
      <c r="AF6" s="369"/>
      <c r="AG6" s="370"/>
      <c r="AH6" s="369"/>
      <c r="AI6" s="370"/>
      <c r="AJ6" s="369"/>
      <c r="AK6" s="370"/>
      <c r="AL6" s="369"/>
      <c r="AM6" s="370"/>
      <c r="AN6" s="369"/>
      <c r="AO6" s="370"/>
      <c r="AP6" s="396"/>
      <c r="AQ6" s="397"/>
      <c r="AR6" s="382"/>
      <c r="AS6" s="383"/>
      <c r="AT6" s="384"/>
      <c r="AU6" s="378"/>
      <c r="AW6" s="84"/>
    </row>
    <row r="7" spans="1:52" ht="12.75" customHeight="1" x14ac:dyDescent="0.15">
      <c r="A7" s="411"/>
      <c r="B7" s="412"/>
      <c r="C7" s="419"/>
      <c r="D7" s="420"/>
      <c r="E7" s="420"/>
      <c r="F7" s="420"/>
      <c r="G7" s="420"/>
      <c r="H7" s="420"/>
      <c r="I7" s="421"/>
      <c r="J7" s="116"/>
      <c r="K7" s="117"/>
      <c r="L7" s="117"/>
      <c r="M7" s="118">
        <f>IF(ISBLANK(M4),"",SUM(M5:M6))</f>
        <v>7</v>
      </c>
      <c r="N7" s="119" t="s">
        <v>20</v>
      </c>
      <c r="O7" s="120">
        <f>IF(ISBLANK(M4),"",SUM(O5:O6))</f>
        <v>1</v>
      </c>
      <c r="P7" s="118">
        <f>IF(ISBLANK(P4),"",SUM(P5:P6))</f>
        <v>0</v>
      </c>
      <c r="Q7" s="119" t="s">
        <v>20</v>
      </c>
      <c r="R7" s="120">
        <f>IF(ISBLANK(P4),"",SUM(R5:R6))</f>
        <v>3</v>
      </c>
      <c r="S7" s="118">
        <f>IF(ISBLANK(S4),"",SUM(S5:S6))</f>
        <v>0</v>
      </c>
      <c r="T7" s="119" t="s">
        <v>20</v>
      </c>
      <c r="U7" s="120">
        <f>IF(ISBLANK(S4),"",SUM(U5:U6))</f>
        <v>0</v>
      </c>
      <c r="V7" s="118">
        <f>IF(ISBLANK(V4),"",SUM(V5:V6))</f>
        <v>0</v>
      </c>
      <c r="W7" s="119" t="s">
        <v>20</v>
      </c>
      <c r="X7" s="120">
        <f>IF(ISBLANK(V4),"",SUM(X5:X6))</f>
        <v>0</v>
      </c>
      <c r="Y7" s="118">
        <f>IF(ISBLANK(Y4),"",SUM(Y5:Y6))</f>
        <v>11</v>
      </c>
      <c r="Z7" s="119" t="s">
        <v>20</v>
      </c>
      <c r="AA7" s="120">
        <f>IF(ISBLANK(Y4),"",SUM(AA5:AA6))</f>
        <v>1</v>
      </c>
      <c r="AB7" s="392"/>
      <c r="AC7" s="393"/>
      <c r="AD7" s="371"/>
      <c r="AE7" s="372"/>
      <c r="AF7" s="371"/>
      <c r="AG7" s="372"/>
      <c r="AH7" s="371"/>
      <c r="AI7" s="372"/>
      <c r="AJ7" s="371"/>
      <c r="AK7" s="372"/>
      <c r="AL7" s="371"/>
      <c r="AM7" s="372"/>
      <c r="AN7" s="371"/>
      <c r="AO7" s="372"/>
      <c r="AP7" s="398"/>
      <c r="AQ7" s="399"/>
      <c r="AR7" s="385"/>
      <c r="AS7" s="386"/>
      <c r="AT7" s="387"/>
      <c r="AU7" s="378"/>
      <c r="AW7" s="84"/>
    </row>
    <row r="8" spans="1:52" ht="20.25" customHeight="1" x14ac:dyDescent="0.15">
      <c r="A8" s="411">
        <f>AR8</f>
        <v>6</v>
      </c>
      <c r="B8" s="412">
        <v>2</v>
      </c>
      <c r="C8" s="413" t="s">
        <v>69</v>
      </c>
      <c r="D8" s="414"/>
      <c r="E8" s="414"/>
      <c r="F8" s="414"/>
      <c r="G8" s="414"/>
      <c r="H8" s="414"/>
      <c r="I8" s="415"/>
      <c r="J8" s="400" t="s">
        <v>250</v>
      </c>
      <c r="K8" s="401"/>
      <c r="L8" s="405"/>
      <c r="M8" s="21"/>
      <c r="N8" s="22"/>
      <c r="O8" s="22"/>
      <c r="P8" s="400" t="s">
        <v>95</v>
      </c>
      <c r="Q8" s="401"/>
      <c r="R8" s="405"/>
      <c r="S8" s="400" t="s">
        <v>96</v>
      </c>
      <c r="T8" s="401"/>
      <c r="U8" s="405"/>
      <c r="V8" s="400" t="s">
        <v>155</v>
      </c>
      <c r="W8" s="401"/>
      <c r="X8" s="405"/>
      <c r="Y8" s="402" t="s">
        <v>96</v>
      </c>
      <c r="Z8" s="403"/>
      <c r="AA8" s="404"/>
      <c r="AB8" s="388">
        <f t="shared" ref="AB8" si="0">SUM(AD8:AI11)</f>
        <v>5</v>
      </c>
      <c r="AC8" s="389"/>
      <c r="AD8" s="367">
        <f t="shared" ref="AD8" si="1">COUNTIF(J8:AA8,"○")</f>
        <v>0</v>
      </c>
      <c r="AE8" s="368"/>
      <c r="AF8" s="367">
        <f t="shared" ref="AF8" si="2">COUNTIF(J8:AA8,"△")</f>
        <v>1</v>
      </c>
      <c r="AG8" s="368"/>
      <c r="AH8" s="367">
        <f t="shared" ref="AH8" si="3">COUNTIF(J8:AA8,"●")</f>
        <v>4</v>
      </c>
      <c r="AI8" s="368"/>
      <c r="AJ8" s="367">
        <f t="shared" ref="AJ8" si="4">AD8*3+AF8*1</f>
        <v>1</v>
      </c>
      <c r="AK8" s="368"/>
      <c r="AL8" s="367">
        <f t="shared" ref="AL8" si="5">SUM(J11,M11,P11,S11,V11,Y11)</f>
        <v>3</v>
      </c>
      <c r="AM8" s="368"/>
      <c r="AN8" s="367">
        <f t="shared" ref="AN8" si="6">SUM(L11,O11,R11,U11,X11,AA11)</f>
        <v>21</v>
      </c>
      <c r="AO8" s="368"/>
      <c r="AP8" s="394">
        <f t="shared" ref="AP8" si="7">AL8-AN8</f>
        <v>-18</v>
      </c>
      <c r="AQ8" s="395"/>
      <c r="AR8" s="379">
        <f>IF(ISBLANK(B8),"",RANK(AU8,$AU$4:$AU$27) )</f>
        <v>6</v>
      </c>
      <c r="AS8" s="380"/>
      <c r="AT8" s="381"/>
      <c r="AU8" s="378">
        <f>AJ8*10000+AP8*100+AL8</f>
        <v>8203</v>
      </c>
      <c r="AW8" s="84"/>
    </row>
    <row r="9" spans="1:52" ht="12.75" customHeight="1" x14ac:dyDescent="0.15">
      <c r="A9" s="411"/>
      <c r="B9" s="412"/>
      <c r="C9" s="416"/>
      <c r="D9" s="417"/>
      <c r="E9" s="417"/>
      <c r="F9" s="417"/>
      <c r="G9" s="417"/>
      <c r="H9" s="417"/>
      <c r="I9" s="418"/>
      <c r="J9" s="121">
        <f>IF(ISBLANK(J8),"",O5)</f>
        <v>0</v>
      </c>
      <c r="K9" s="122" t="s">
        <v>18</v>
      </c>
      <c r="L9" s="123">
        <f>IF(ISBLANK(J8),"",M5)</f>
        <v>2</v>
      </c>
      <c r="M9" s="124"/>
      <c r="N9" s="125"/>
      <c r="O9" s="125"/>
      <c r="P9" s="109">
        <v>0</v>
      </c>
      <c r="Q9" s="110" t="s">
        <v>18</v>
      </c>
      <c r="R9" s="111">
        <v>1</v>
      </c>
      <c r="S9" s="109">
        <v>0</v>
      </c>
      <c r="T9" s="110" t="s">
        <v>18</v>
      </c>
      <c r="U9" s="111">
        <v>1</v>
      </c>
      <c r="V9" s="109">
        <v>0</v>
      </c>
      <c r="W9" s="110" t="s">
        <v>18</v>
      </c>
      <c r="X9" s="111">
        <v>3</v>
      </c>
      <c r="Y9" s="106">
        <v>1</v>
      </c>
      <c r="Z9" s="107" t="s">
        <v>18</v>
      </c>
      <c r="AA9" s="108">
        <v>2</v>
      </c>
      <c r="AB9" s="390"/>
      <c r="AC9" s="391"/>
      <c r="AD9" s="369"/>
      <c r="AE9" s="370"/>
      <c r="AF9" s="369"/>
      <c r="AG9" s="370"/>
      <c r="AH9" s="369"/>
      <c r="AI9" s="370"/>
      <c r="AJ9" s="369"/>
      <c r="AK9" s="370"/>
      <c r="AL9" s="369"/>
      <c r="AM9" s="370"/>
      <c r="AN9" s="369"/>
      <c r="AO9" s="370"/>
      <c r="AP9" s="396"/>
      <c r="AQ9" s="397"/>
      <c r="AR9" s="382"/>
      <c r="AS9" s="383"/>
      <c r="AT9" s="384"/>
      <c r="AU9" s="378"/>
      <c r="AW9" s="84"/>
    </row>
    <row r="10" spans="1:52" ht="12.75" customHeight="1" x14ac:dyDescent="0.15">
      <c r="A10" s="411"/>
      <c r="B10" s="412"/>
      <c r="C10" s="416"/>
      <c r="D10" s="417"/>
      <c r="E10" s="417"/>
      <c r="F10" s="417"/>
      <c r="G10" s="417"/>
      <c r="H10" s="417"/>
      <c r="I10" s="418"/>
      <c r="J10" s="121">
        <f>IF(ISBLANK(J8),"",O6)</f>
        <v>1</v>
      </c>
      <c r="K10" s="122" t="s">
        <v>19</v>
      </c>
      <c r="L10" s="123">
        <f>IF(ISBLANK(J8),"",M6)</f>
        <v>5</v>
      </c>
      <c r="M10" s="124"/>
      <c r="N10" s="125"/>
      <c r="O10" s="125"/>
      <c r="P10" s="114">
        <v>1</v>
      </c>
      <c r="Q10" s="110" t="s">
        <v>19</v>
      </c>
      <c r="R10" s="115">
        <v>0</v>
      </c>
      <c r="S10" s="114">
        <v>0</v>
      </c>
      <c r="T10" s="110" t="s">
        <v>19</v>
      </c>
      <c r="U10" s="115">
        <v>4</v>
      </c>
      <c r="V10" s="114">
        <v>0</v>
      </c>
      <c r="W10" s="110" t="s">
        <v>19</v>
      </c>
      <c r="X10" s="115">
        <v>0</v>
      </c>
      <c r="Y10" s="112">
        <v>0</v>
      </c>
      <c r="Z10" s="107" t="s">
        <v>19</v>
      </c>
      <c r="AA10" s="113">
        <v>3</v>
      </c>
      <c r="AB10" s="390"/>
      <c r="AC10" s="391"/>
      <c r="AD10" s="369"/>
      <c r="AE10" s="370"/>
      <c r="AF10" s="369"/>
      <c r="AG10" s="370"/>
      <c r="AH10" s="369"/>
      <c r="AI10" s="370"/>
      <c r="AJ10" s="369"/>
      <c r="AK10" s="370"/>
      <c r="AL10" s="369"/>
      <c r="AM10" s="370"/>
      <c r="AN10" s="369"/>
      <c r="AO10" s="370"/>
      <c r="AP10" s="396"/>
      <c r="AQ10" s="397"/>
      <c r="AR10" s="382"/>
      <c r="AS10" s="383"/>
      <c r="AT10" s="384"/>
      <c r="AU10" s="378"/>
      <c r="AW10" s="84"/>
    </row>
    <row r="11" spans="1:52" ht="12.75" customHeight="1" x14ac:dyDescent="0.15">
      <c r="A11" s="411"/>
      <c r="B11" s="412"/>
      <c r="C11" s="419"/>
      <c r="D11" s="420"/>
      <c r="E11" s="420"/>
      <c r="F11" s="420"/>
      <c r="G11" s="420"/>
      <c r="H11" s="420"/>
      <c r="I11" s="421"/>
      <c r="J11" s="118">
        <f>IF(ISBLANK(J8),"",SUM(J9:J10))</f>
        <v>1</v>
      </c>
      <c r="K11" s="119" t="s">
        <v>20</v>
      </c>
      <c r="L11" s="120">
        <f>IF(ISBLANK(J8),"",SUM(L9:L10))</f>
        <v>7</v>
      </c>
      <c r="M11" s="126"/>
      <c r="N11" s="127"/>
      <c r="O11" s="127"/>
      <c r="P11" s="118">
        <f>IF(ISBLANK(P8),"",SUM(P9:P10))</f>
        <v>1</v>
      </c>
      <c r="Q11" s="119" t="s">
        <v>20</v>
      </c>
      <c r="R11" s="120">
        <f>IF(ISBLANK(P8),"",SUM(R9:R10))</f>
        <v>1</v>
      </c>
      <c r="S11" s="118">
        <f>IF(ISBLANK(S8),"",SUM(S9:S10))</f>
        <v>0</v>
      </c>
      <c r="T11" s="119" t="s">
        <v>20</v>
      </c>
      <c r="U11" s="120">
        <f>IF(ISBLANK(S8),"",SUM(U9:U10))</f>
        <v>5</v>
      </c>
      <c r="V11" s="118">
        <f>IF(ISBLANK(V8),"",SUM(V9:V10))</f>
        <v>0</v>
      </c>
      <c r="W11" s="119" t="s">
        <v>20</v>
      </c>
      <c r="X11" s="120">
        <f>IF(ISBLANK(V8),"",SUM(X9:X10))</f>
        <v>3</v>
      </c>
      <c r="Y11" s="118">
        <f>IF(ISBLANK(Y8),"",SUM(Y9:Y10))</f>
        <v>1</v>
      </c>
      <c r="Z11" s="119" t="s">
        <v>20</v>
      </c>
      <c r="AA11" s="120">
        <f>IF(ISBLANK(Y8),"",SUM(AA9:AA10))</f>
        <v>5</v>
      </c>
      <c r="AB11" s="392"/>
      <c r="AC11" s="393"/>
      <c r="AD11" s="371"/>
      <c r="AE11" s="372"/>
      <c r="AF11" s="371"/>
      <c r="AG11" s="372"/>
      <c r="AH11" s="371"/>
      <c r="AI11" s="372"/>
      <c r="AJ11" s="371"/>
      <c r="AK11" s="372"/>
      <c r="AL11" s="371"/>
      <c r="AM11" s="372"/>
      <c r="AN11" s="371"/>
      <c r="AO11" s="372"/>
      <c r="AP11" s="398"/>
      <c r="AQ11" s="399"/>
      <c r="AR11" s="385"/>
      <c r="AS11" s="386"/>
      <c r="AT11" s="387"/>
      <c r="AU11" s="378"/>
      <c r="AW11" s="84"/>
    </row>
    <row r="12" spans="1:52" ht="20.25" customHeight="1" x14ac:dyDescent="0.15">
      <c r="A12" s="411">
        <f>AR12</f>
        <v>2</v>
      </c>
      <c r="B12" s="412">
        <v>3</v>
      </c>
      <c r="C12" s="413" t="s">
        <v>70</v>
      </c>
      <c r="D12" s="414"/>
      <c r="E12" s="414"/>
      <c r="F12" s="414"/>
      <c r="G12" s="414"/>
      <c r="H12" s="414"/>
      <c r="I12" s="415"/>
      <c r="J12" s="400" t="s">
        <v>210</v>
      </c>
      <c r="K12" s="401"/>
      <c r="L12" s="405"/>
      <c r="M12" s="400" t="s">
        <v>95</v>
      </c>
      <c r="N12" s="401"/>
      <c r="O12" s="405"/>
      <c r="P12" s="21"/>
      <c r="Q12" s="22"/>
      <c r="R12" s="22"/>
      <c r="S12" s="402" t="s">
        <v>96</v>
      </c>
      <c r="T12" s="403"/>
      <c r="U12" s="404"/>
      <c r="V12" s="402" t="s">
        <v>251</v>
      </c>
      <c r="W12" s="403"/>
      <c r="X12" s="404"/>
      <c r="Y12" s="402" t="s">
        <v>137</v>
      </c>
      <c r="Z12" s="403"/>
      <c r="AA12" s="404"/>
      <c r="AB12" s="388">
        <f t="shared" ref="AB12" si="8">SUM(AD12:AI15)</f>
        <v>5</v>
      </c>
      <c r="AC12" s="389"/>
      <c r="AD12" s="367">
        <f t="shared" ref="AD12" si="9">COUNTIF(J12:AA12,"○")</f>
        <v>3</v>
      </c>
      <c r="AE12" s="368"/>
      <c r="AF12" s="367">
        <f t="shared" ref="AF12" si="10">COUNTIF(J12:AA12,"△")</f>
        <v>1</v>
      </c>
      <c r="AG12" s="368"/>
      <c r="AH12" s="367">
        <f t="shared" ref="AH12" si="11">COUNTIF(J12:AA12,"●")</f>
        <v>1</v>
      </c>
      <c r="AI12" s="368"/>
      <c r="AJ12" s="367">
        <f t="shared" ref="AJ12" si="12">AD12*3+AF12*1</f>
        <v>10</v>
      </c>
      <c r="AK12" s="368"/>
      <c r="AL12" s="367">
        <f t="shared" ref="AL12" si="13">SUM(J15,M15,P15,S15,V15,Y15)</f>
        <v>18</v>
      </c>
      <c r="AM12" s="368"/>
      <c r="AN12" s="367">
        <f t="shared" ref="AN12" si="14">SUM(L15,O15,R15,U15,X15,AA15)</f>
        <v>7</v>
      </c>
      <c r="AO12" s="368"/>
      <c r="AP12" s="394">
        <f t="shared" ref="AP12" si="15">AL12-AN12</f>
        <v>11</v>
      </c>
      <c r="AQ12" s="395"/>
      <c r="AR12" s="379">
        <f>IF(ISBLANK(B12),"",RANK(AU12,$AU$4:$AU$27) )</f>
        <v>2</v>
      </c>
      <c r="AS12" s="380"/>
      <c r="AT12" s="381"/>
      <c r="AU12" s="378">
        <f>AJ12*10000+AP12*100+AL12</f>
        <v>101118</v>
      </c>
      <c r="AW12" s="84"/>
    </row>
    <row r="13" spans="1:52" ht="12.75" customHeight="1" x14ac:dyDescent="0.15">
      <c r="A13" s="411"/>
      <c r="B13" s="412"/>
      <c r="C13" s="416"/>
      <c r="D13" s="417"/>
      <c r="E13" s="417"/>
      <c r="F13" s="417"/>
      <c r="G13" s="417"/>
      <c r="H13" s="417"/>
      <c r="I13" s="418"/>
      <c r="J13" s="121">
        <f>IF(ISBLANK(J12),"",R5)</f>
        <v>1</v>
      </c>
      <c r="K13" s="122" t="s">
        <v>18</v>
      </c>
      <c r="L13" s="123">
        <f>IF(ISBLANK(J12),"",P5)</f>
        <v>0</v>
      </c>
      <c r="M13" s="121">
        <f>IF(ISBLANK(M12),"",R9)</f>
        <v>1</v>
      </c>
      <c r="N13" s="122" t="s">
        <v>18</v>
      </c>
      <c r="O13" s="123">
        <f>IF(ISBLANK(M12),"",P9)</f>
        <v>0</v>
      </c>
      <c r="P13" s="124"/>
      <c r="Q13" s="125"/>
      <c r="R13" s="125"/>
      <c r="S13" s="106">
        <v>1</v>
      </c>
      <c r="T13" s="107" t="s">
        <v>18</v>
      </c>
      <c r="U13" s="108">
        <v>2</v>
      </c>
      <c r="V13" s="106">
        <v>2</v>
      </c>
      <c r="W13" s="107" t="s">
        <v>18</v>
      </c>
      <c r="X13" s="108">
        <v>1</v>
      </c>
      <c r="Y13" s="106">
        <v>9</v>
      </c>
      <c r="Z13" s="107" t="s">
        <v>18</v>
      </c>
      <c r="AA13" s="108">
        <v>0</v>
      </c>
      <c r="AB13" s="390"/>
      <c r="AC13" s="391"/>
      <c r="AD13" s="369"/>
      <c r="AE13" s="370"/>
      <c r="AF13" s="369"/>
      <c r="AG13" s="370"/>
      <c r="AH13" s="369"/>
      <c r="AI13" s="370"/>
      <c r="AJ13" s="369"/>
      <c r="AK13" s="370"/>
      <c r="AL13" s="369"/>
      <c r="AM13" s="370"/>
      <c r="AN13" s="369"/>
      <c r="AO13" s="370"/>
      <c r="AP13" s="396"/>
      <c r="AQ13" s="397"/>
      <c r="AR13" s="382"/>
      <c r="AS13" s="383"/>
      <c r="AT13" s="384"/>
      <c r="AU13" s="378"/>
      <c r="AW13" s="84"/>
    </row>
    <row r="14" spans="1:52" ht="12.75" customHeight="1" x14ac:dyDescent="0.15">
      <c r="A14" s="411"/>
      <c r="B14" s="412"/>
      <c r="C14" s="416"/>
      <c r="D14" s="417"/>
      <c r="E14" s="417"/>
      <c r="F14" s="417"/>
      <c r="G14" s="417"/>
      <c r="H14" s="417"/>
      <c r="I14" s="418"/>
      <c r="J14" s="121">
        <f>IF(ISBLANK(J12),"",R6)</f>
        <v>2</v>
      </c>
      <c r="K14" s="122" t="s">
        <v>19</v>
      </c>
      <c r="L14" s="123">
        <f>IF(ISBLANK(J12),"",P6)</f>
        <v>0</v>
      </c>
      <c r="M14" s="121">
        <f>IF(ISBLANK(M12),"",R10)</f>
        <v>0</v>
      </c>
      <c r="N14" s="122" t="s">
        <v>19</v>
      </c>
      <c r="O14" s="123">
        <f>IF(ISBLANK(M12),"",P10)</f>
        <v>1</v>
      </c>
      <c r="P14" s="124"/>
      <c r="Q14" s="125"/>
      <c r="R14" s="125"/>
      <c r="S14" s="112">
        <v>0</v>
      </c>
      <c r="T14" s="107" t="s">
        <v>19</v>
      </c>
      <c r="U14" s="113">
        <v>3</v>
      </c>
      <c r="V14" s="112">
        <v>0</v>
      </c>
      <c r="W14" s="107" t="s">
        <v>19</v>
      </c>
      <c r="X14" s="113">
        <v>0</v>
      </c>
      <c r="Y14" s="112">
        <v>2</v>
      </c>
      <c r="Z14" s="107" t="s">
        <v>19</v>
      </c>
      <c r="AA14" s="113">
        <v>0</v>
      </c>
      <c r="AB14" s="390"/>
      <c r="AC14" s="391"/>
      <c r="AD14" s="369"/>
      <c r="AE14" s="370"/>
      <c r="AF14" s="369"/>
      <c r="AG14" s="370"/>
      <c r="AH14" s="369"/>
      <c r="AI14" s="370"/>
      <c r="AJ14" s="369"/>
      <c r="AK14" s="370"/>
      <c r="AL14" s="369"/>
      <c r="AM14" s="370"/>
      <c r="AN14" s="369"/>
      <c r="AO14" s="370"/>
      <c r="AP14" s="396"/>
      <c r="AQ14" s="397"/>
      <c r="AR14" s="382"/>
      <c r="AS14" s="383"/>
      <c r="AT14" s="384"/>
      <c r="AU14" s="378"/>
      <c r="AW14" s="84"/>
    </row>
    <row r="15" spans="1:52" ht="12.75" customHeight="1" x14ac:dyDescent="0.15">
      <c r="A15" s="411"/>
      <c r="B15" s="412"/>
      <c r="C15" s="419"/>
      <c r="D15" s="420"/>
      <c r="E15" s="420"/>
      <c r="F15" s="420"/>
      <c r="G15" s="420"/>
      <c r="H15" s="420"/>
      <c r="I15" s="421"/>
      <c r="J15" s="118">
        <f>IF(ISBLANK(J12),"",SUM(J13:J14))</f>
        <v>3</v>
      </c>
      <c r="K15" s="119" t="s">
        <v>20</v>
      </c>
      <c r="L15" s="120">
        <f>IF(ISBLANK(J12),"",SUM(L13:L14))</f>
        <v>0</v>
      </c>
      <c r="M15" s="118">
        <f>IF(ISBLANK(M12),"",SUM(M13:M14))</f>
        <v>1</v>
      </c>
      <c r="N15" s="119" t="s">
        <v>20</v>
      </c>
      <c r="O15" s="120">
        <f>IF(ISBLANK(M12),"",SUM(O13:O14))</f>
        <v>1</v>
      </c>
      <c r="P15" s="126"/>
      <c r="Q15" s="127"/>
      <c r="R15" s="127"/>
      <c r="S15" s="118">
        <f>IF(ISBLANK(S12),"",SUM(S13:S14))</f>
        <v>1</v>
      </c>
      <c r="T15" s="119" t="s">
        <v>20</v>
      </c>
      <c r="U15" s="120">
        <f>IF(ISBLANK(S12),"",SUM(U13:U14))</f>
        <v>5</v>
      </c>
      <c r="V15" s="118">
        <f>IF(ISBLANK(V12),"",SUM(V13:V14))</f>
        <v>2</v>
      </c>
      <c r="W15" s="119" t="s">
        <v>20</v>
      </c>
      <c r="X15" s="120">
        <f>IF(ISBLANK(V12),"",SUM(X13:X14))</f>
        <v>1</v>
      </c>
      <c r="Y15" s="118">
        <f>IF(ISBLANK(Y12),"",SUM(Y13:Y14))</f>
        <v>11</v>
      </c>
      <c r="Z15" s="119" t="s">
        <v>20</v>
      </c>
      <c r="AA15" s="120">
        <f>IF(ISBLANK(Y12),"",SUM(AA13:AA14))</f>
        <v>0</v>
      </c>
      <c r="AB15" s="392"/>
      <c r="AC15" s="393"/>
      <c r="AD15" s="371"/>
      <c r="AE15" s="372"/>
      <c r="AF15" s="371"/>
      <c r="AG15" s="372"/>
      <c r="AH15" s="371"/>
      <c r="AI15" s="372"/>
      <c r="AJ15" s="371"/>
      <c r="AK15" s="372"/>
      <c r="AL15" s="371"/>
      <c r="AM15" s="372"/>
      <c r="AN15" s="371"/>
      <c r="AO15" s="372"/>
      <c r="AP15" s="398"/>
      <c r="AQ15" s="399"/>
      <c r="AR15" s="385"/>
      <c r="AS15" s="386"/>
      <c r="AT15" s="387"/>
      <c r="AU15" s="378"/>
      <c r="AW15" s="84"/>
    </row>
    <row r="16" spans="1:52" ht="20.25" customHeight="1" x14ac:dyDescent="0.15">
      <c r="A16" s="411">
        <f>AR16</f>
        <v>1</v>
      </c>
      <c r="B16" s="412">
        <v>4</v>
      </c>
      <c r="C16" s="413" t="s">
        <v>52</v>
      </c>
      <c r="D16" s="414"/>
      <c r="E16" s="414"/>
      <c r="F16" s="414"/>
      <c r="G16" s="414"/>
      <c r="H16" s="414"/>
      <c r="I16" s="415"/>
      <c r="J16" s="400" t="s">
        <v>95</v>
      </c>
      <c r="K16" s="401"/>
      <c r="L16" s="405"/>
      <c r="M16" s="400" t="s">
        <v>137</v>
      </c>
      <c r="N16" s="401"/>
      <c r="O16" s="405"/>
      <c r="P16" s="400" t="s">
        <v>235</v>
      </c>
      <c r="Q16" s="401"/>
      <c r="R16" s="405"/>
      <c r="S16" s="21"/>
      <c r="T16" s="22"/>
      <c r="U16" s="22"/>
      <c r="V16" s="402" t="s">
        <v>154</v>
      </c>
      <c r="W16" s="403"/>
      <c r="X16" s="404"/>
      <c r="Y16" s="402" t="s">
        <v>137</v>
      </c>
      <c r="Z16" s="403"/>
      <c r="AA16" s="404"/>
      <c r="AB16" s="388">
        <f t="shared" ref="AB16" si="16">SUM(AD16:AI19)</f>
        <v>5</v>
      </c>
      <c r="AC16" s="389"/>
      <c r="AD16" s="367">
        <f t="shared" ref="AD16" si="17">COUNTIF(J16:AA16,"○")</f>
        <v>4</v>
      </c>
      <c r="AE16" s="368"/>
      <c r="AF16" s="367">
        <f t="shared" ref="AF16" si="18">COUNTIF(J16:AA16,"△")</f>
        <v>1</v>
      </c>
      <c r="AG16" s="368"/>
      <c r="AH16" s="367">
        <f t="shared" ref="AH16" si="19">COUNTIF(J16:AA16,"●")</f>
        <v>0</v>
      </c>
      <c r="AI16" s="368"/>
      <c r="AJ16" s="367">
        <f t="shared" ref="AJ16" si="20">AD16*3+AF16*1</f>
        <v>13</v>
      </c>
      <c r="AK16" s="368"/>
      <c r="AL16" s="367">
        <f t="shared" ref="AL16" si="21">SUM(J19,M19,P19,S19,V19,Y19)</f>
        <v>21</v>
      </c>
      <c r="AM16" s="368"/>
      <c r="AN16" s="367">
        <f t="shared" ref="AN16" si="22">SUM(L19,O19,R19,U19,X19,AA19)</f>
        <v>1</v>
      </c>
      <c r="AO16" s="368"/>
      <c r="AP16" s="394">
        <f t="shared" ref="AP16" si="23">AL16-AN16</f>
        <v>20</v>
      </c>
      <c r="AQ16" s="395"/>
      <c r="AR16" s="379">
        <f>IF(ISBLANK(B16),"",RANK(AU16,$AU$4:$AU$27) )</f>
        <v>1</v>
      </c>
      <c r="AS16" s="380"/>
      <c r="AT16" s="381"/>
      <c r="AU16" s="378">
        <f>AJ16*10000+AP16*100+AL16</f>
        <v>132021</v>
      </c>
      <c r="AW16" s="84"/>
    </row>
    <row r="17" spans="1:49" ht="12.75" customHeight="1" x14ac:dyDescent="0.15">
      <c r="A17" s="411"/>
      <c r="B17" s="412"/>
      <c r="C17" s="416"/>
      <c r="D17" s="417"/>
      <c r="E17" s="417"/>
      <c r="F17" s="417"/>
      <c r="G17" s="417"/>
      <c r="H17" s="417"/>
      <c r="I17" s="418"/>
      <c r="J17" s="121">
        <f>IF(ISBLANK(J16),"",U5)</f>
        <v>0</v>
      </c>
      <c r="K17" s="122" t="s">
        <v>18</v>
      </c>
      <c r="L17" s="123">
        <f>IF(ISBLANK(J16),"",S5)</f>
        <v>0</v>
      </c>
      <c r="M17" s="121">
        <f>IF(ISBLANK(M16),"",U9)</f>
        <v>1</v>
      </c>
      <c r="N17" s="122" t="s">
        <v>18</v>
      </c>
      <c r="O17" s="123">
        <f>IF(ISBLANK(M16),"",S9)</f>
        <v>0</v>
      </c>
      <c r="P17" s="121">
        <f>IF(ISBLANK(P16),"",U13)</f>
        <v>2</v>
      </c>
      <c r="Q17" s="122" t="s">
        <v>18</v>
      </c>
      <c r="R17" s="123">
        <f>IF(ISBLANK(P16),"",S13)</f>
        <v>1</v>
      </c>
      <c r="S17" s="124"/>
      <c r="T17" s="125"/>
      <c r="U17" s="125"/>
      <c r="V17" s="106">
        <v>0</v>
      </c>
      <c r="W17" s="107" t="s">
        <v>18</v>
      </c>
      <c r="X17" s="108">
        <v>0</v>
      </c>
      <c r="Y17" s="106">
        <v>7</v>
      </c>
      <c r="Z17" s="107" t="s">
        <v>18</v>
      </c>
      <c r="AA17" s="108">
        <v>0</v>
      </c>
      <c r="AB17" s="390"/>
      <c r="AC17" s="391"/>
      <c r="AD17" s="369"/>
      <c r="AE17" s="370"/>
      <c r="AF17" s="369"/>
      <c r="AG17" s="370"/>
      <c r="AH17" s="369"/>
      <c r="AI17" s="370"/>
      <c r="AJ17" s="369"/>
      <c r="AK17" s="370"/>
      <c r="AL17" s="369"/>
      <c r="AM17" s="370"/>
      <c r="AN17" s="369"/>
      <c r="AO17" s="370"/>
      <c r="AP17" s="396"/>
      <c r="AQ17" s="397"/>
      <c r="AR17" s="382"/>
      <c r="AS17" s="383"/>
      <c r="AT17" s="384"/>
      <c r="AU17" s="378"/>
      <c r="AW17" s="84"/>
    </row>
    <row r="18" spans="1:49" ht="12.75" customHeight="1" x14ac:dyDescent="0.15">
      <c r="A18" s="411"/>
      <c r="B18" s="412"/>
      <c r="C18" s="416"/>
      <c r="D18" s="417"/>
      <c r="E18" s="417"/>
      <c r="F18" s="417"/>
      <c r="G18" s="417"/>
      <c r="H18" s="417"/>
      <c r="I18" s="418"/>
      <c r="J18" s="121">
        <f>IF(ISBLANK(J16),"",U6)</f>
        <v>0</v>
      </c>
      <c r="K18" s="122" t="s">
        <v>19</v>
      </c>
      <c r="L18" s="123">
        <f>IF(ISBLANK(J16),"",S6)</f>
        <v>0</v>
      </c>
      <c r="M18" s="121">
        <f>IF(ISBLANK(M16),"",U10)</f>
        <v>4</v>
      </c>
      <c r="N18" s="122" t="s">
        <v>19</v>
      </c>
      <c r="O18" s="123">
        <f>IF(ISBLANK(M16),"",S10)</f>
        <v>0</v>
      </c>
      <c r="P18" s="121">
        <f>IF(ISBLANK(P16),"",U14)</f>
        <v>3</v>
      </c>
      <c r="Q18" s="122" t="s">
        <v>19</v>
      </c>
      <c r="R18" s="123">
        <f>IF(ISBLANK(P16),"",S14)</f>
        <v>0</v>
      </c>
      <c r="S18" s="124"/>
      <c r="T18" s="125"/>
      <c r="U18" s="125"/>
      <c r="V18" s="112">
        <v>1</v>
      </c>
      <c r="W18" s="107" t="s">
        <v>19</v>
      </c>
      <c r="X18" s="113">
        <v>0</v>
      </c>
      <c r="Y18" s="112">
        <v>3</v>
      </c>
      <c r="Z18" s="107" t="s">
        <v>19</v>
      </c>
      <c r="AA18" s="113">
        <v>0</v>
      </c>
      <c r="AB18" s="390"/>
      <c r="AC18" s="391"/>
      <c r="AD18" s="369"/>
      <c r="AE18" s="370"/>
      <c r="AF18" s="369"/>
      <c r="AG18" s="370"/>
      <c r="AH18" s="369"/>
      <c r="AI18" s="370"/>
      <c r="AJ18" s="369"/>
      <c r="AK18" s="370"/>
      <c r="AL18" s="369"/>
      <c r="AM18" s="370"/>
      <c r="AN18" s="369"/>
      <c r="AO18" s="370"/>
      <c r="AP18" s="396"/>
      <c r="AQ18" s="397"/>
      <c r="AR18" s="382"/>
      <c r="AS18" s="383"/>
      <c r="AT18" s="384"/>
      <c r="AU18" s="378"/>
      <c r="AW18" s="84"/>
    </row>
    <row r="19" spans="1:49" ht="12.75" customHeight="1" x14ac:dyDescent="0.15">
      <c r="A19" s="411"/>
      <c r="B19" s="412"/>
      <c r="C19" s="419"/>
      <c r="D19" s="420"/>
      <c r="E19" s="420"/>
      <c r="F19" s="420"/>
      <c r="G19" s="420"/>
      <c r="H19" s="420"/>
      <c r="I19" s="421"/>
      <c r="J19" s="118">
        <f>IF(ISBLANK(J16),"",SUM(J17:J18))</f>
        <v>0</v>
      </c>
      <c r="K19" s="119" t="s">
        <v>20</v>
      </c>
      <c r="L19" s="120">
        <f>IF(ISBLANK(J16),"",SUM(L17:L18))</f>
        <v>0</v>
      </c>
      <c r="M19" s="118">
        <f>IF(ISBLANK(M16),"",SUM(M17:M18))</f>
        <v>5</v>
      </c>
      <c r="N19" s="119" t="s">
        <v>20</v>
      </c>
      <c r="O19" s="120">
        <f>IF(ISBLANK(M16),"",SUM(O17:O18))</f>
        <v>0</v>
      </c>
      <c r="P19" s="118">
        <f>IF(ISBLANK(P16),"",SUM(P17:P18))</f>
        <v>5</v>
      </c>
      <c r="Q19" s="119" t="s">
        <v>20</v>
      </c>
      <c r="R19" s="120">
        <f>IF(ISBLANK(P16),"",SUM(R17:R18))</f>
        <v>1</v>
      </c>
      <c r="S19" s="126"/>
      <c r="T19" s="127"/>
      <c r="U19" s="127"/>
      <c r="V19" s="118">
        <f>IF(ISBLANK(V16),"",SUM(V17:V18))</f>
        <v>1</v>
      </c>
      <c r="W19" s="119" t="s">
        <v>20</v>
      </c>
      <c r="X19" s="120">
        <f>IF(ISBLANK(V16),"",SUM(X17:X18))</f>
        <v>0</v>
      </c>
      <c r="Y19" s="118">
        <f>IF(ISBLANK(Y16),"",SUM(Y17:Y18))</f>
        <v>10</v>
      </c>
      <c r="Z19" s="119" t="s">
        <v>20</v>
      </c>
      <c r="AA19" s="120">
        <f>IF(ISBLANK(Y16),"",SUM(AA17:AA18))</f>
        <v>0</v>
      </c>
      <c r="AB19" s="392"/>
      <c r="AC19" s="393"/>
      <c r="AD19" s="371"/>
      <c r="AE19" s="372"/>
      <c r="AF19" s="371"/>
      <c r="AG19" s="372"/>
      <c r="AH19" s="371"/>
      <c r="AI19" s="372"/>
      <c r="AJ19" s="371"/>
      <c r="AK19" s="372"/>
      <c r="AL19" s="371"/>
      <c r="AM19" s="372"/>
      <c r="AN19" s="371"/>
      <c r="AO19" s="372"/>
      <c r="AP19" s="398"/>
      <c r="AQ19" s="399"/>
      <c r="AR19" s="385"/>
      <c r="AS19" s="386"/>
      <c r="AT19" s="387"/>
      <c r="AU19" s="378"/>
      <c r="AW19" s="84"/>
    </row>
    <row r="20" spans="1:49" ht="20.25" customHeight="1" x14ac:dyDescent="0.15">
      <c r="A20" s="411">
        <f>AR20</f>
        <v>4</v>
      </c>
      <c r="B20" s="412">
        <v>5</v>
      </c>
      <c r="C20" s="413" t="s">
        <v>46</v>
      </c>
      <c r="D20" s="414"/>
      <c r="E20" s="414"/>
      <c r="F20" s="414"/>
      <c r="G20" s="414"/>
      <c r="H20" s="414"/>
      <c r="I20" s="415"/>
      <c r="J20" s="400" t="s">
        <v>95</v>
      </c>
      <c r="K20" s="401"/>
      <c r="L20" s="405"/>
      <c r="M20" s="400" t="s">
        <v>137</v>
      </c>
      <c r="N20" s="401"/>
      <c r="O20" s="405"/>
      <c r="P20" s="400" t="s">
        <v>250</v>
      </c>
      <c r="Q20" s="401"/>
      <c r="R20" s="405"/>
      <c r="S20" s="400" t="s">
        <v>96</v>
      </c>
      <c r="T20" s="401"/>
      <c r="U20" s="405"/>
      <c r="V20" s="21"/>
      <c r="W20" s="22"/>
      <c r="X20" s="22"/>
      <c r="Y20" s="402" t="s">
        <v>137</v>
      </c>
      <c r="Z20" s="403"/>
      <c r="AA20" s="404"/>
      <c r="AB20" s="388">
        <f t="shared" ref="AB20" si="24">SUM(AD20:AI23)</f>
        <v>5</v>
      </c>
      <c r="AC20" s="389"/>
      <c r="AD20" s="367">
        <f t="shared" ref="AD20" si="25">COUNTIF(J20:AA20,"○")</f>
        <v>2</v>
      </c>
      <c r="AE20" s="368"/>
      <c r="AF20" s="367">
        <f t="shared" ref="AF20" si="26">COUNTIF(J20:AA20,"△")</f>
        <v>1</v>
      </c>
      <c r="AG20" s="368"/>
      <c r="AH20" s="367">
        <f t="shared" ref="AH20" si="27">COUNTIF(J20:AA20,"●")</f>
        <v>2</v>
      </c>
      <c r="AI20" s="368"/>
      <c r="AJ20" s="367">
        <f t="shared" ref="AJ20" si="28">AD20*3+AF20*1</f>
        <v>7</v>
      </c>
      <c r="AK20" s="368"/>
      <c r="AL20" s="367">
        <f t="shared" ref="AL20" si="29">SUM(J23,M23,P23,S23,V23,Y23)</f>
        <v>9</v>
      </c>
      <c r="AM20" s="368"/>
      <c r="AN20" s="367">
        <f t="shared" ref="AN20" si="30">SUM(L23,O23,R23,U23,X23,AA23)</f>
        <v>3</v>
      </c>
      <c r="AO20" s="368"/>
      <c r="AP20" s="394">
        <f t="shared" ref="AP20" si="31">AL20-AN20</f>
        <v>6</v>
      </c>
      <c r="AQ20" s="395"/>
      <c r="AR20" s="379">
        <f>IF(ISBLANK(B20),"",RANK(AU20,$AU$4:$AU$27) )</f>
        <v>4</v>
      </c>
      <c r="AS20" s="380"/>
      <c r="AT20" s="381"/>
      <c r="AU20" s="378">
        <f>AJ20*10000+AP20*100+AL20</f>
        <v>70609</v>
      </c>
      <c r="AW20" s="84"/>
    </row>
    <row r="21" spans="1:49" ht="12.75" customHeight="1" x14ac:dyDescent="0.15">
      <c r="A21" s="411"/>
      <c r="B21" s="412"/>
      <c r="C21" s="416"/>
      <c r="D21" s="417"/>
      <c r="E21" s="417"/>
      <c r="F21" s="417"/>
      <c r="G21" s="417"/>
      <c r="H21" s="417"/>
      <c r="I21" s="418"/>
      <c r="J21" s="121">
        <f>IF(ISBLANK(J20),"",X5)</f>
        <v>0</v>
      </c>
      <c r="K21" s="122" t="s">
        <v>18</v>
      </c>
      <c r="L21" s="123">
        <f>IF(ISBLANK(J20),"",V5)</f>
        <v>0</v>
      </c>
      <c r="M21" s="121">
        <f>IF(ISBLANK(M20),"",X9)</f>
        <v>3</v>
      </c>
      <c r="N21" s="122" t="s">
        <v>18</v>
      </c>
      <c r="O21" s="123">
        <f>IF(ISBLANK(M20),"",V9)</f>
        <v>0</v>
      </c>
      <c r="P21" s="121">
        <f>IF(ISBLANK(P20),"",X13)</f>
        <v>1</v>
      </c>
      <c r="Q21" s="122" t="s">
        <v>18</v>
      </c>
      <c r="R21" s="123">
        <f>IF(ISBLANK(P20),"",V13)</f>
        <v>2</v>
      </c>
      <c r="S21" s="121">
        <f>IF(ISBLANK(S20),"",X17)</f>
        <v>0</v>
      </c>
      <c r="T21" s="122" t="s">
        <v>18</v>
      </c>
      <c r="U21" s="123">
        <f>IF(ISBLANK(S20),"",V17)</f>
        <v>0</v>
      </c>
      <c r="V21" s="124"/>
      <c r="W21" s="125"/>
      <c r="X21" s="125"/>
      <c r="Y21" s="106">
        <v>4</v>
      </c>
      <c r="Z21" s="107" t="s">
        <v>18</v>
      </c>
      <c r="AA21" s="108">
        <v>0</v>
      </c>
      <c r="AB21" s="390"/>
      <c r="AC21" s="391"/>
      <c r="AD21" s="369"/>
      <c r="AE21" s="370"/>
      <c r="AF21" s="369"/>
      <c r="AG21" s="370"/>
      <c r="AH21" s="369"/>
      <c r="AI21" s="370"/>
      <c r="AJ21" s="369"/>
      <c r="AK21" s="370"/>
      <c r="AL21" s="369"/>
      <c r="AM21" s="370"/>
      <c r="AN21" s="369"/>
      <c r="AO21" s="370"/>
      <c r="AP21" s="396"/>
      <c r="AQ21" s="397"/>
      <c r="AR21" s="382"/>
      <c r="AS21" s="383"/>
      <c r="AT21" s="384"/>
      <c r="AU21" s="378"/>
      <c r="AW21" s="84"/>
    </row>
    <row r="22" spans="1:49" ht="12.75" customHeight="1" x14ac:dyDescent="0.15">
      <c r="A22" s="411"/>
      <c r="B22" s="412"/>
      <c r="C22" s="416"/>
      <c r="D22" s="417"/>
      <c r="E22" s="417"/>
      <c r="F22" s="417"/>
      <c r="G22" s="417"/>
      <c r="H22" s="417"/>
      <c r="I22" s="418"/>
      <c r="J22" s="121">
        <f>IF(ISBLANK(J20),"",X6)</f>
        <v>0</v>
      </c>
      <c r="K22" s="122" t="s">
        <v>19</v>
      </c>
      <c r="L22" s="123">
        <f>IF(ISBLANK(J20),"",V6)</f>
        <v>0</v>
      </c>
      <c r="M22" s="121">
        <f>IF(ISBLANK(M20),"",X10)</f>
        <v>0</v>
      </c>
      <c r="N22" s="122" t="s">
        <v>19</v>
      </c>
      <c r="O22" s="123">
        <f>IF(ISBLANK(M20),"",V10)</f>
        <v>0</v>
      </c>
      <c r="P22" s="121">
        <f>IF(ISBLANK(P20),"",X14)</f>
        <v>0</v>
      </c>
      <c r="Q22" s="122" t="s">
        <v>19</v>
      </c>
      <c r="R22" s="123">
        <f>IF(ISBLANK(P20),"",V14)</f>
        <v>0</v>
      </c>
      <c r="S22" s="121">
        <f>IF(ISBLANK(S20),"",X18)</f>
        <v>0</v>
      </c>
      <c r="T22" s="122" t="s">
        <v>19</v>
      </c>
      <c r="U22" s="123">
        <f>IF(ISBLANK(S20),"",V18)</f>
        <v>1</v>
      </c>
      <c r="V22" s="124"/>
      <c r="W22" s="125"/>
      <c r="X22" s="125"/>
      <c r="Y22" s="112">
        <v>1</v>
      </c>
      <c r="Z22" s="107" t="s">
        <v>19</v>
      </c>
      <c r="AA22" s="113">
        <v>0</v>
      </c>
      <c r="AB22" s="390"/>
      <c r="AC22" s="391"/>
      <c r="AD22" s="369"/>
      <c r="AE22" s="370"/>
      <c r="AF22" s="369"/>
      <c r="AG22" s="370"/>
      <c r="AH22" s="369"/>
      <c r="AI22" s="370"/>
      <c r="AJ22" s="369"/>
      <c r="AK22" s="370"/>
      <c r="AL22" s="369"/>
      <c r="AM22" s="370"/>
      <c r="AN22" s="369"/>
      <c r="AO22" s="370"/>
      <c r="AP22" s="396"/>
      <c r="AQ22" s="397"/>
      <c r="AR22" s="382"/>
      <c r="AS22" s="383"/>
      <c r="AT22" s="384"/>
      <c r="AU22" s="378"/>
      <c r="AW22" s="84"/>
    </row>
    <row r="23" spans="1:49" ht="12.75" customHeight="1" x14ac:dyDescent="0.15">
      <c r="A23" s="411"/>
      <c r="B23" s="412"/>
      <c r="C23" s="419"/>
      <c r="D23" s="420"/>
      <c r="E23" s="420"/>
      <c r="F23" s="420"/>
      <c r="G23" s="420"/>
      <c r="H23" s="420"/>
      <c r="I23" s="421"/>
      <c r="J23" s="118">
        <f>IF(ISBLANK(J20),"",SUM(J21:J22))</f>
        <v>0</v>
      </c>
      <c r="K23" s="119" t="s">
        <v>20</v>
      </c>
      <c r="L23" s="120">
        <f>IF(ISBLANK(J20),"",SUM(L21:L22))</f>
        <v>0</v>
      </c>
      <c r="M23" s="118">
        <f>IF(ISBLANK(M20),"",SUM(M21:M22))</f>
        <v>3</v>
      </c>
      <c r="N23" s="119" t="s">
        <v>20</v>
      </c>
      <c r="O23" s="120">
        <f>IF(ISBLANK(M20),"",SUM(O21:O22))</f>
        <v>0</v>
      </c>
      <c r="P23" s="118">
        <f>IF(ISBLANK(P20),"",SUM(P21:P22))</f>
        <v>1</v>
      </c>
      <c r="Q23" s="119" t="s">
        <v>20</v>
      </c>
      <c r="R23" s="120">
        <f>IF(ISBLANK(P20),"",SUM(R21:R22))</f>
        <v>2</v>
      </c>
      <c r="S23" s="118">
        <f>IF(ISBLANK(S20),"",SUM(S21:S22))</f>
        <v>0</v>
      </c>
      <c r="T23" s="119" t="s">
        <v>20</v>
      </c>
      <c r="U23" s="120">
        <f>IF(ISBLANK(S20),"",SUM(U21:U22))</f>
        <v>1</v>
      </c>
      <c r="V23" s="126"/>
      <c r="W23" s="127"/>
      <c r="X23" s="127"/>
      <c r="Y23" s="118">
        <f>IF(ISBLANK(Y20),"",SUM(Y21:Y22))</f>
        <v>5</v>
      </c>
      <c r="Z23" s="119" t="s">
        <v>20</v>
      </c>
      <c r="AA23" s="120">
        <f>IF(ISBLANK(Y20),"",SUM(AA21:AA22))</f>
        <v>0</v>
      </c>
      <c r="AB23" s="392"/>
      <c r="AC23" s="393"/>
      <c r="AD23" s="371"/>
      <c r="AE23" s="372"/>
      <c r="AF23" s="371"/>
      <c r="AG23" s="372"/>
      <c r="AH23" s="371"/>
      <c r="AI23" s="372"/>
      <c r="AJ23" s="371"/>
      <c r="AK23" s="372"/>
      <c r="AL23" s="371"/>
      <c r="AM23" s="372"/>
      <c r="AN23" s="371"/>
      <c r="AO23" s="372"/>
      <c r="AP23" s="398"/>
      <c r="AQ23" s="399"/>
      <c r="AR23" s="385"/>
      <c r="AS23" s="386"/>
      <c r="AT23" s="387"/>
      <c r="AU23" s="378"/>
      <c r="AW23" s="84"/>
    </row>
    <row r="24" spans="1:49" ht="20.25" customHeight="1" x14ac:dyDescent="0.15">
      <c r="A24" s="411">
        <f>AR24</f>
        <v>5</v>
      </c>
      <c r="B24" s="412">
        <v>6</v>
      </c>
      <c r="C24" s="413" t="s">
        <v>71</v>
      </c>
      <c r="D24" s="414"/>
      <c r="E24" s="414"/>
      <c r="F24" s="414"/>
      <c r="G24" s="414"/>
      <c r="H24" s="414"/>
      <c r="I24" s="415"/>
      <c r="J24" s="400" t="s">
        <v>223</v>
      </c>
      <c r="K24" s="401"/>
      <c r="L24" s="405"/>
      <c r="M24" s="402" t="s">
        <v>137</v>
      </c>
      <c r="N24" s="403"/>
      <c r="O24" s="404"/>
      <c r="P24" s="400" t="s">
        <v>96</v>
      </c>
      <c r="Q24" s="401"/>
      <c r="R24" s="405"/>
      <c r="S24" s="400" t="s">
        <v>96</v>
      </c>
      <c r="T24" s="401"/>
      <c r="U24" s="405"/>
      <c r="V24" s="400" t="s">
        <v>211</v>
      </c>
      <c r="W24" s="401"/>
      <c r="X24" s="405"/>
      <c r="Y24" s="21"/>
      <c r="Z24" s="22"/>
      <c r="AA24" s="22"/>
      <c r="AB24" s="388">
        <f t="shared" ref="AB24" si="32">SUM(AD24:AI27)</f>
        <v>5</v>
      </c>
      <c r="AC24" s="389"/>
      <c r="AD24" s="367">
        <f t="shared" ref="AD24" si="33">COUNTIF(J24:AA24,"○")</f>
        <v>1</v>
      </c>
      <c r="AE24" s="368"/>
      <c r="AF24" s="367">
        <f t="shared" ref="AF24" si="34">COUNTIF(J24:AA24,"△")</f>
        <v>0</v>
      </c>
      <c r="AG24" s="368"/>
      <c r="AH24" s="367">
        <f t="shared" ref="AH24" si="35">COUNTIF(J24:AA24,"●")</f>
        <v>4</v>
      </c>
      <c r="AI24" s="368"/>
      <c r="AJ24" s="367">
        <f t="shared" ref="AJ24" si="36">AD24*3+AF24*1</f>
        <v>3</v>
      </c>
      <c r="AK24" s="368"/>
      <c r="AL24" s="367">
        <f t="shared" ref="AL24" si="37">SUM(J27,M27,P27,S27,V27,Y27)</f>
        <v>6</v>
      </c>
      <c r="AM24" s="368"/>
      <c r="AN24" s="367">
        <f t="shared" ref="AN24" si="38">SUM(L27,O27,R27,U27,X27,AA27)</f>
        <v>38</v>
      </c>
      <c r="AO24" s="368"/>
      <c r="AP24" s="394">
        <f t="shared" ref="AP24" si="39">AL24-AN24</f>
        <v>-32</v>
      </c>
      <c r="AQ24" s="395"/>
      <c r="AR24" s="379">
        <f>IF(ISBLANK(B24),"",RANK(AU24,$AU$4:$AU$27) )</f>
        <v>5</v>
      </c>
      <c r="AS24" s="380"/>
      <c r="AT24" s="381"/>
      <c r="AU24" s="378">
        <f>AJ24*10000+AP24*100+AL24</f>
        <v>26806</v>
      </c>
      <c r="AW24" s="84"/>
    </row>
    <row r="25" spans="1:49" ht="12.75" customHeight="1" x14ac:dyDescent="0.15">
      <c r="A25" s="411"/>
      <c r="B25" s="412"/>
      <c r="C25" s="416"/>
      <c r="D25" s="417"/>
      <c r="E25" s="417"/>
      <c r="F25" s="417"/>
      <c r="G25" s="417"/>
      <c r="H25" s="417"/>
      <c r="I25" s="418"/>
      <c r="J25" s="121">
        <f>IF(ISBLANK(J24),"",AA5)</f>
        <v>1</v>
      </c>
      <c r="K25" s="122" t="s">
        <v>18</v>
      </c>
      <c r="L25" s="123">
        <f>IF(ISBLANK(J24),"",Y5)</f>
        <v>5</v>
      </c>
      <c r="M25" s="121">
        <f>IF(ISBLANK(M24),"",AA9)</f>
        <v>2</v>
      </c>
      <c r="N25" s="122" t="s">
        <v>18</v>
      </c>
      <c r="O25" s="123">
        <f>IF(ISBLANK(M24),"",Y9)</f>
        <v>1</v>
      </c>
      <c r="P25" s="121">
        <f>IF(ISBLANK(P24),"",AA13)</f>
        <v>0</v>
      </c>
      <c r="Q25" s="122" t="s">
        <v>18</v>
      </c>
      <c r="R25" s="123">
        <f>IF(ISBLANK(P24),"",Y13)</f>
        <v>9</v>
      </c>
      <c r="S25" s="121">
        <f>IF(ISBLANK(S24),"",AA17)</f>
        <v>0</v>
      </c>
      <c r="T25" s="122" t="s">
        <v>18</v>
      </c>
      <c r="U25" s="123">
        <f>IF(ISBLANK(S24),"",Y17)</f>
        <v>7</v>
      </c>
      <c r="V25" s="121">
        <f>IF(ISBLANK(V24),"",AA21)</f>
        <v>0</v>
      </c>
      <c r="W25" s="122" t="s">
        <v>18</v>
      </c>
      <c r="X25" s="123">
        <f>IF(ISBLANK(V24),"",Y21)</f>
        <v>4</v>
      </c>
      <c r="Y25" s="124"/>
      <c r="Z25" s="125"/>
      <c r="AA25" s="125"/>
      <c r="AB25" s="390"/>
      <c r="AC25" s="391"/>
      <c r="AD25" s="369"/>
      <c r="AE25" s="370"/>
      <c r="AF25" s="369"/>
      <c r="AG25" s="370"/>
      <c r="AH25" s="369"/>
      <c r="AI25" s="370"/>
      <c r="AJ25" s="369"/>
      <c r="AK25" s="370"/>
      <c r="AL25" s="369"/>
      <c r="AM25" s="370"/>
      <c r="AN25" s="369"/>
      <c r="AO25" s="370"/>
      <c r="AP25" s="396"/>
      <c r="AQ25" s="397"/>
      <c r="AR25" s="382"/>
      <c r="AS25" s="383"/>
      <c r="AT25" s="384"/>
      <c r="AU25" s="378"/>
      <c r="AW25" s="84"/>
    </row>
    <row r="26" spans="1:49" ht="12.75" customHeight="1" x14ac:dyDescent="0.15">
      <c r="A26" s="411"/>
      <c r="B26" s="412"/>
      <c r="C26" s="416"/>
      <c r="D26" s="417"/>
      <c r="E26" s="417"/>
      <c r="F26" s="417"/>
      <c r="G26" s="417"/>
      <c r="H26" s="417"/>
      <c r="I26" s="418"/>
      <c r="J26" s="121">
        <f>IF(ISBLANK(J24),"",AA6)</f>
        <v>0</v>
      </c>
      <c r="K26" s="122" t="s">
        <v>19</v>
      </c>
      <c r="L26" s="123">
        <f>IF(ISBLANK(J24),"",Y6)</f>
        <v>6</v>
      </c>
      <c r="M26" s="121">
        <f>IF(ISBLANK(M24),"",AA10)</f>
        <v>3</v>
      </c>
      <c r="N26" s="122" t="s">
        <v>19</v>
      </c>
      <c r="O26" s="123">
        <f>IF(ISBLANK(M24),"",Y10)</f>
        <v>0</v>
      </c>
      <c r="P26" s="121">
        <f>IF(ISBLANK(P24),"",AA14)</f>
        <v>0</v>
      </c>
      <c r="Q26" s="122" t="s">
        <v>19</v>
      </c>
      <c r="R26" s="123">
        <f>IF(ISBLANK(P24),"",Y14)</f>
        <v>2</v>
      </c>
      <c r="S26" s="121">
        <f>IF(ISBLANK(S24),"",AA18)</f>
        <v>0</v>
      </c>
      <c r="T26" s="122" t="s">
        <v>19</v>
      </c>
      <c r="U26" s="123">
        <f>IF(ISBLANK(S24),"",Y18)</f>
        <v>3</v>
      </c>
      <c r="V26" s="121">
        <f>IF(ISBLANK(V24),"",AA22)</f>
        <v>0</v>
      </c>
      <c r="W26" s="122" t="s">
        <v>19</v>
      </c>
      <c r="X26" s="123">
        <f>IF(ISBLANK(V24),"",Y22)</f>
        <v>1</v>
      </c>
      <c r="Y26" s="124"/>
      <c r="Z26" s="125"/>
      <c r="AA26" s="125"/>
      <c r="AB26" s="390"/>
      <c r="AC26" s="391"/>
      <c r="AD26" s="369"/>
      <c r="AE26" s="370"/>
      <c r="AF26" s="369"/>
      <c r="AG26" s="370"/>
      <c r="AH26" s="369"/>
      <c r="AI26" s="370"/>
      <c r="AJ26" s="369"/>
      <c r="AK26" s="370"/>
      <c r="AL26" s="369"/>
      <c r="AM26" s="370"/>
      <c r="AN26" s="369"/>
      <c r="AO26" s="370"/>
      <c r="AP26" s="396"/>
      <c r="AQ26" s="397"/>
      <c r="AR26" s="382"/>
      <c r="AS26" s="383"/>
      <c r="AT26" s="384"/>
      <c r="AU26" s="378"/>
      <c r="AW26" s="84"/>
    </row>
    <row r="27" spans="1:49" ht="12.75" customHeight="1" x14ac:dyDescent="0.15">
      <c r="A27" s="411"/>
      <c r="B27" s="412"/>
      <c r="C27" s="419"/>
      <c r="D27" s="420"/>
      <c r="E27" s="420"/>
      <c r="F27" s="420"/>
      <c r="G27" s="420"/>
      <c r="H27" s="420"/>
      <c r="I27" s="421"/>
      <c r="J27" s="118">
        <f>IF(ISBLANK(J24),"",SUM(J25:J26))</f>
        <v>1</v>
      </c>
      <c r="K27" s="119" t="s">
        <v>20</v>
      </c>
      <c r="L27" s="120">
        <f>IF(ISBLANK(J24),"",SUM(L25:L26))</f>
        <v>11</v>
      </c>
      <c r="M27" s="118">
        <f>IF(ISBLANK(M24),"",SUM(M25:M26))</f>
        <v>5</v>
      </c>
      <c r="N27" s="119" t="s">
        <v>20</v>
      </c>
      <c r="O27" s="120">
        <f>IF(ISBLANK(M24),"",SUM(O25:O26))</f>
        <v>1</v>
      </c>
      <c r="P27" s="118">
        <f>IF(ISBLANK(P24),"",SUM(P25:P26))</f>
        <v>0</v>
      </c>
      <c r="Q27" s="119" t="s">
        <v>20</v>
      </c>
      <c r="R27" s="120">
        <f>IF(ISBLANK(P24),"",SUM(R25:R26))</f>
        <v>11</v>
      </c>
      <c r="S27" s="118">
        <f>IF(ISBLANK(S24),"",SUM(S25:S26))</f>
        <v>0</v>
      </c>
      <c r="T27" s="119" t="s">
        <v>20</v>
      </c>
      <c r="U27" s="120">
        <f>IF(ISBLANK(S24),"",SUM(U25:U26))</f>
        <v>10</v>
      </c>
      <c r="V27" s="118">
        <f>IF(ISBLANK(V24),"",SUM(V25:V26))</f>
        <v>0</v>
      </c>
      <c r="W27" s="119" t="s">
        <v>20</v>
      </c>
      <c r="X27" s="120">
        <f>IF(ISBLANK(V24),"",SUM(X25:X26))</f>
        <v>5</v>
      </c>
      <c r="Y27" s="126"/>
      <c r="Z27" s="127"/>
      <c r="AA27" s="127"/>
      <c r="AB27" s="392"/>
      <c r="AC27" s="393"/>
      <c r="AD27" s="371"/>
      <c r="AE27" s="372"/>
      <c r="AF27" s="371"/>
      <c r="AG27" s="372"/>
      <c r="AH27" s="371"/>
      <c r="AI27" s="372"/>
      <c r="AJ27" s="371"/>
      <c r="AK27" s="372"/>
      <c r="AL27" s="371"/>
      <c r="AM27" s="372"/>
      <c r="AN27" s="371"/>
      <c r="AO27" s="372"/>
      <c r="AP27" s="398"/>
      <c r="AQ27" s="399"/>
      <c r="AR27" s="385"/>
      <c r="AS27" s="386"/>
      <c r="AT27" s="387"/>
      <c r="AU27" s="378"/>
      <c r="AW27" s="84"/>
    </row>
    <row r="28" spans="1:49" ht="10.5" customHeight="1" x14ac:dyDescent="0.15"/>
    <row r="29" spans="1:49" x14ac:dyDescent="0.15">
      <c r="A29" s="44"/>
    </row>
    <row r="30" spans="1:49" x14ac:dyDescent="0.15">
      <c r="A30" s="44"/>
    </row>
  </sheetData>
  <mergeCells count="129">
    <mergeCell ref="C1:AE1"/>
    <mergeCell ref="AF1:AT1"/>
    <mergeCell ref="AB2:AE2"/>
    <mergeCell ref="AF2:AK2"/>
    <mergeCell ref="AL2:AT2"/>
    <mergeCell ref="C3:I3"/>
    <mergeCell ref="J3:L3"/>
    <mergeCell ref="M3:O3"/>
    <mergeCell ref="P3:R3"/>
    <mergeCell ref="S3:U3"/>
    <mergeCell ref="V4:X4"/>
    <mergeCell ref="Y4:AA4"/>
    <mergeCell ref="AR3:AT3"/>
    <mergeCell ref="A4:A7"/>
    <mergeCell ref="B4:B7"/>
    <mergeCell ref="C4:I7"/>
    <mergeCell ref="M4:O4"/>
    <mergeCell ref="P4:R4"/>
    <mergeCell ref="S4:U4"/>
    <mergeCell ref="AF3:AG3"/>
    <mergeCell ref="AH3:AI3"/>
    <mergeCell ref="AJ3:AK3"/>
    <mergeCell ref="AL3:AM3"/>
    <mergeCell ref="AN3:AO3"/>
    <mergeCell ref="AP3:AQ3"/>
    <mergeCell ref="V3:X3"/>
    <mergeCell ref="Y3:AA3"/>
    <mergeCell ref="AB3:AC3"/>
    <mergeCell ref="AD3:AE3"/>
    <mergeCell ref="AJ4:AK7"/>
    <mergeCell ref="AL4:AM7"/>
    <mergeCell ref="AN4:AO7"/>
    <mergeCell ref="AP4:AQ7"/>
    <mergeCell ref="AR4:AT7"/>
    <mergeCell ref="AU4:AU7"/>
    <mergeCell ref="AB4:AC7"/>
    <mergeCell ref="AD4:AE7"/>
    <mergeCell ref="AF4:AG7"/>
    <mergeCell ref="AH4:AI7"/>
    <mergeCell ref="AP8:AQ11"/>
    <mergeCell ref="AR8:AT11"/>
    <mergeCell ref="AU8:AU11"/>
    <mergeCell ref="A12:A15"/>
    <mergeCell ref="B12:B15"/>
    <mergeCell ref="C12:I15"/>
    <mergeCell ref="J12:L12"/>
    <mergeCell ref="M12:O12"/>
    <mergeCell ref="AD8:AE11"/>
    <mergeCell ref="AF8:AG11"/>
    <mergeCell ref="AH8:AI11"/>
    <mergeCell ref="AJ8:AK11"/>
    <mergeCell ref="AL8:AM11"/>
    <mergeCell ref="AN8:AO11"/>
    <mergeCell ref="AB8:AC11"/>
    <mergeCell ref="S8:U8"/>
    <mergeCell ref="V8:X8"/>
    <mergeCell ref="Y8:AA8"/>
    <mergeCell ref="A8:A11"/>
    <mergeCell ref="B8:B11"/>
    <mergeCell ref="C8:I11"/>
    <mergeCell ref="J8:L8"/>
    <mergeCell ref="P8:R8"/>
    <mergeCell ref="AR12:AT15"/>
    <mergeCell ref="AU12:AU15"/>
    <mergeCell ref="A16:A19"/>
    <mergeCell ref="B16:B19"/>
    <mergeCell ref="C16:I19"/>
    <mergeCell ref="J16:L16"/>
    <mergeCell ref="M16:O16"/>
    <mergeCell ref="P16:R16"/>
    <mergeCell ref="AF12:AG15"/>
    <mergeCell ref="AH12:AI15"/>
    <mergeCell ref="AJ12:AK15"/>
    <mergeCell ref="AL12:AM15"/>
    <mergeCell ref="AN12:AO15"/>
    <mergeCell ref="AP12:AQ15"/>
    <mergeCell ref="AB12:AC15"/>
    <mergeCell ref="AD12:AE15"/>
    <mergeCell ref="S12:U12"/>
    <mergeCell ref="V12:X12"/>
    <mergeCell ref="Y12:AA12"/>
    <mergeCell ref="AU16:AU19"/>
    <mergeCell ref="A20:A23"/>
    <mergeCell ref="B20:B23"/>
    <mergeCell ref="C20:I23"/>
    <mergeCell ref="J20:L20"/>
    <mergeCell ref="M20:O20"/>
    <mergeCell ref="P20:R20"/>
    <mergeCell ref="AH16:AI19"/>
    <mergeCell ref="AJ16:AK19"/>
    <mergeCell ref="AL16:AM19"/>
    <mergeCell ref="AN16:AO19"/>
    <mergeCell ref="AP16:AQ19"/>
    <mergeCell ref="AR16:AT19"/>
    <mergeCell ref="AB16:AC19"/>
    <mergeCell ref="AD16:AE19"/>
    <mergeCell ref="AF16:AG19"/>
    <mergeCell ref="V16:X16"/>
    <mergeCell ref="Y16:AA16"/>
    <mergeCell ref="AJ20:AK23"/>
    <mergeCell ref="AL20:AM23"/>
    <mergeCell ref="AN20:AO23"/>
    <mergeCell ref="AP20:AQ23"/>
    <mergeCell ref="AR20:AT23"/>
    <mergeCell ref="AU20:AU23"/>
    <mergeCell ref="AB20:AC23"/>
    <mergeCell ref="AD20:AE23"/>
    <mergeCell ref="AF20:AG23"/>
    <mergeCell ref="AH20:AI23"/>
    <mergeCell ref="AB24:AC27"/>
    <mergeCell ref="P24:R24"/>
    <mergeCell ref="S24:U24"/>
    <mergeCell ref="V24:X24"/>
    <mergeCell ref="S20:U20"/>
    <mergeCell ref="Y20:AA20"/>
    <mergeCell ref="A24:A27"/>
    <mergeCell ref="B24:B27"/>
    <mergeCell ref="C24:I27"/>
    <mergeCell ref="J24:L24"/>
    <mergeCell ref="M24:O24"/>
    <mergeCell ref="AP24:AQ27"/>
    <mergeCell ref="AR24:AT27"/>
    <mergeCell ref="AU24:AU27"/>
    <mergeCell ref="AD24:AE27"/>
    <mergeCell ref="AF24:AG27"/>
    <mergeCell ref="AH24:AI27"/>
    <mergeCell ref="AJ24:AK27"/>
    <mergeCell ref="AL24:AM27"/>
    <mergeCell ref="AN24:AO27"/>
  </mergeCells>
  <phoneticPr fontId="27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K11"/>
  <sheetViews>
    <sheetView workbookViewId="0">
      <selection activeCell="M17" sqref="M17"/>
    </sheetView>
  </sheetViews>
  <sheetFormatPr defaultRowHeight="13.5" x14ac:dyDescent="0.15"/>
  <cols>
    <col min="1" max="1" width="3.25" style="11" customWidth="1"/>
    <col min="2" max="2" width="6.125" style="1" customWidth="1"/>
    <col min="3" max="3" width="29.25" style="1" customWidth="1"/>
    <col min="4" max="10" width="6.125" style="1" customWidth="1"/>
    <col min="11" max="11" width="8.875" style="49" customWidth="1"/>
    <col min="12" max="12" width="11.25" style="49" customWidth="1"/>
    <col min="13" max="13" width="5.625" style="49" customWidth="1"/>
    <col min="14" max="16384" width="9" style="49"/>
  </cols>
  <sheetData>
    <row r="1" spans="2:11" ht="21.75" customHeight="1" thickBot="1" x14ac:dyDescent="0.2">
      <c r="B1" s="477" t="str">
        <f>春季星取表!C1</f>
        <v>令和３年度 第1回 函館地区春季リーグU-15</v>
      </c>
      <c r="C1" s="478"/>
      <c r="D1" s="478"/>
      <c r="E1" s="478"/>
      <c r="F1" s="478"/>
      <c r="G1" s="478"/>
      <c r="H1" s="478"/>
      <c r="I1" s="478" t="s">
        <v>23</v>
      </c>
      <c r="J1" s="478"/>
      <c r="K1" s="479"/>
    </row>
    <row r="2" spans="2:11" ht="11.25" customHeight="1" x14ac:dyDescent="0.1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15">
      <c r="C3" s="10"/>
      <c r="D3" s="5"/>
      <c r="E3" s="5"/>
      <c r="F3" s="5"/>
      <c r="G3" s="476" t="s">
        <v>25</v>
      </c>
      <c r="H3" s="476"/>
      <c r="I3" s="480" t="str">
        <f>春季星取表!AF2</f>
        <v>5月22(土)</v>
      </c>
      <c r="J3" s="480"/>
      <c r="K3" s="480"/>
    </row>
    <row r="4" spans="2:11" ht="21.75" customHeight="1" x14ac:dyDescent="0.1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15">
      <c r="B5" s="6">
        <v>1</v>
      </c>
      <c r="C5" s="7" t="str">
        <f>VLOOKUP($B5,春季星取表!$A$4:$AT$27,3,0)</f>
        <v>附属中</v>
      </c>
      <c r="D5" s="6">
        <f>VLOOKUP($B5,春季星取表!$A$4:$AT$27,36,0)</f>
        <v>13</v>
      </c>
      <c r="E5" s="6">
        <f>VLOOKUP($B5,春季星取表!$A$4:$AT$27,28,0)</f>
        <v>5</v>
      </c>
      <c r="F5" s="6">
        <f>VLOOKUP($B5,春季星取表!$A$4:$AT$27,30,0)</f>
        <v>4</v>
      </c>
      <c r="G5" s="6">
        <f>VLOOKUP($B5,春季星取表!$A$4:$AT$27,32,0)</f>
        <v>1</v>
      </c>
      <c r="H5" s="6">
        <f>VLOOKUP($B5,春季星取表!$A$4:$AT$27,34,0)</f>
        <v>0</v>
      </c>
      <c r="I5" s="6">
        <f>VLOOKUP($B5,春季星取表!$A$4:$AT$27,38,0)</f>
        <v>21</v>
      </c>
      <c r="J5" s="6">
        <f>VLOOKUP($B5,春季星取表!$A$4:$AT$27,40,0)</f>
        <v>1</v>
      </c>
      <c r="K5" s="6">
        <f>VLOOKUP($B5,春季星取表!$A$4:$AT$27,42,0)</f>
        <v>20</v>
      </c>
    </row>
    <row r="6" spans="2:11" ht="21.75" customHeight="1" x14ac:dyDescent="0.15">
      <c r="B6" s="8">
        <v>2</v>
      </c>
      <c r="C6" s="9" t="str">
        <f>VLOOKUP($B6,春季星取表!$A$4:$AT$27,3,0)</f>
        <v>アスルクラロ</v>
      </c>
      <c r="D6" s="8">
        <f>VLOOKUP($B6,春季星取表!$A$4:$AT$27,36,0)</f>
        <v>10</v>
      </c>
      <c r="E6" s="8">
        <f>VLOOKUP($B6,春季星取表!$A$4:$AT$27,28,0)</f>
        <v>5</v>
      </c>
      <c r="F6" s="8">
        <f>VLOOKUP($B6,春季星取表!$A$4:$AT$27,30,0)</f>
        <v>3</v>
      </c>
      <c r="G6" s="8">
        <f>VLOOKUP($B6,春季星取表!$A$4:$AT$27,32,0)</f>
        <v>1</v>
      </c>
      <c r="H6" s="8">
        <f>VLOOKUP($B6,春季星取表!$A$4:$AT$27,34,0)</f>
        <v>1</v>
      </c>
      <c r="I6" s="8">
        <f>VLOOKUP($B6,春季星取表!$A$4:$AT$27,38,0)</f>
        <v>18</v>
      </c>
      <c r="J6" s="8">
        <f>VLOOKUP($B6,春季星取表!$A$4:$AT$27,40,0)</f>
        <v>7</v>
      </c>
      <c r="K6" s="8">
        <f>VLOOKUP($B6,春季星取表!$A$4:$AT$27,42,0)</f>
        <v>11</v>
      </c>
    </row>
    <row r="7" spans="2:11" ht="21.75" customHeight="1" x14ac:dyDescent="0.15">
      <c r="B7" s="6">
        <v>3</v>
      </c>
      <c r="C7" s="7" t="str">
        <f>VLOOKUP($B7,春季星取表!$A$4:$AT$27,3,0)</f>
        <v>深堀中</v>
      </c>
      <c r="D7" s="6">
        <f>VLOOKUP($B7,春季星取表!$A$4:$AT$27,36,0)</f>
        <v>8</v>
      </c>
      <c r="E7" s="6">
        <f>VLOOKUP($B7,春季星取表!$A$4:$AT$27,28,0)</f>
        <v>5</v>
      </c>
      <c r="F7" s="6">
        <f>VLOOKUP($B7,春季星取表!$A$4:$AT$27,30,0)</f>
        <v>2</v>
      </c>
      <c r="G7" s="6">
        <f>VLOOKUP($B7,春季星取表!$A$4:$AT$27,32,0)</f>
        <v>2</v>
      </c>
      <c r="H7" s="6">
        <f>VLOOKUP($B7,春季星取表!$A$4:$AT$27,34,0)</f>
        <v>1</v>
      </c>
      <c r="I7" s="6">
        <f>VLOOKUP($B7,春季星取表!$A$4:$AT$27,38,0)</f>
        <v>18</v>
      </c>
      <c r="J7" s="6">
        <f>VLOOKUP($B7,春季星取表!$A$4:$AT$27,40,0)</f>
        <v>5</v>
      </c>
      <c r="K7" s="6">
        <f>VLOOKUP($B7,春季星取表!$A$4:$AT$27,42,0)</f>
        <v>13</v>
      </c>
    </row>
    <row r="8" spans="2:11" ht="21.75" customHeight="1" x14ac:dyDescent="0.15">
      <c r="B8" s="8">
        <v>4</v>
      </c>
      <c r="C8" s="9" t="str">
        <f>VLOOKUP($B8,春季星取表!$A$4:$AT$27,3,0)</f>
        <v>赤川中</v>
      </c>
      <c r="D8" s="8">
        <f>VLOOKUP($B8,春季星取表!$A$4:$AT$27,36,0)</f>
        <v>7</v>
      </c>
      <c r="E8" s="8">
        <f>VLOOKUP($B8,春季星取表!$A$4:$AT$27,28,0)</f>
        <v>5</v>
      </c>
      <c r="F8" s="8">
        <f>VLOOKUP($B8,春季星取表!$A$4:$AT$27,30,0)</f>
        <v>2</v>
      </c>
      <c r="G8" s="8">
        <f>VLOOKUP($B8,春季星取表!$A$4:$AT$27,32,0)</f>
        <v>1</v>
      </c>
      <c r="H8" s="8">
        <f>VLOOKUP($B8,春季星取表!$A$4:$AT$27,34,0)</f>
        <v>2</v>
      </c>
      <c r="I8" s="8">
        <f>VLOOKUP($B8,春季星取表!$A$4:$AT$27,38,0)</f>
        <v>9</v>
      </c>
      <c r="J8" s="8">
        <f>VLOOKUP($B8,春季星取表!$A$4:$AT$27,40,0)</f>
        <v>3</v>
      </c>
      <c r="K8" s="8">
        <f>VLOOKUP($B8,春季星取表!$A$4:$AT$27,42,0)</f>
        <v>6</v>
      </c>
    </row>
    <row r="9" spans="2:11" ht="21.75" customHeight="1" x14ac:dyDescent="0.15">
      <c r="B9" s="6">
        <v>5</v>
      </c>
      <c r="C9" s="7" t="str">
        <f>VLOOKUP($B9,春季星取表!$A$4:$AT$27,3,0)</f>
        <v>大中山中</v>
      </c>
      <c r="D9" s="6">
        <f>VLOOKUP($B9,春季星取表!$A$4:$AT$27,36,0)</f>
        <v>3</v>
      </c>
      <c r="E9" s="6">
        <f>VLOOKUP($B9,春季星取表!$A$4:$AT$27,28,0)</f>
        <v>5</v>
      </c>
      <c r="F9" s="6">
        <f>VLOOKUP($B9,春季星取表!$A$4:$AT$27,30,0)</f>
        <v>1</v>
      </c>
      <c r="G9" s="6">
        <f>VLOOKUP($B9,春季星取表!$A$4:$AT$27,32,0)</f>
        <v>0</v>
      </c>
      <c r="H9" s="6">
        <f>VLOOKUP($B9,春季星取表!$A$4:$AT$27,34,0)</f>
        <v>4</v>
      </c>
      <c r="I9" s="6">
        <f>VLOOKUP($B9,春季星取表!$A$4:$AT$27,38,0)</f>
        <v>6</v>
      </c>
      <c r="J9" s="6">
        <f>VLOOKUP($B9,春季星取表!$A$4:$AT$27,40,0)</f>
        <v>38</v>
      </c>
      <c r="K9" s="6">
        <f>VLOOKUP($B9,春季星取表!$A$4:$AT$27,42,0)</f>
        <v>-32</v>
      </c>
    </row>
    <row r="10" spans="2:11" ht="21.75" customHeight="1" x14ac:dyDescent="0.15">
      <c r="B10" s="8">
        <v>6</v>
      </c>
      <c r="C10" s="9" t="str">
        <f>VLOOKUP($B10,春季星取表!$A$4:$AT$27,3,0)</f>
        <v>尾札部・銭亀沢・恵山</v>
      </c>
      <c r="D10" s="8">
        <f>VLOOKUP($B10,春季星取表!$A$4:$AT$27,36,0)</f>
        <v>1</v>
      </c>
      <c r="E10" s="8">
        <f>VLOOKUP($B10,春季星取表!$A$4:$AT$27,28,0)</f>
        <v>5</v>
      </c>
      <c r="F10" s="8">
        <f>VLOOKUP($B10,春季星取表!$A$4:$AT$27,30,0)</f>
        <v>0</v>
      </c>
      <c r="G10" s="8">
        <f>VLOOKUP($B10,春季星取表!$A$4:$AT$27,32,0)</f>
        <v>1</v>
      </c>
      <c r="H10" s="8">
        <f>VLOOKUP($B10,春季星取表!$A$4:$AT$27,34,0)</f>
        <v>4</v>
      </c>
      <c r="I10" s="8">
        <f>VLOOKUP($B10,春季星取表!$A$4:$AT$27,38,0)</f>
        <v>3</v>
      </c>
      <c r="J10" s="8">
        <f>VLOOKUP($B10,春季星取表!$A$4:$AT$27,40,0)</f>
        <v>21</v>
      </c>
      <c r="K10" s="8">
        <f>VLOOKUP($B10,春季星取表!$A$4:$AT$27,42,0)</f>
        <v>-18</v>
      </c>
    </row>
    <row r="11" spans="2:11" ht="11.25" customHeight="1" x14ac:dyDescent="0.15">
      <c r="B11" s="49"/>
      <c r="C11" s="49"/>
      <c r="D11" s="49"/>
      <c r="E11" s="49"/>
      <c r="F11" s="49"/>
      <c r="G11" s="49"/>
      <c r="H11" s="49"/>
      <c r="I11" s="49"/>
      <c r="J11" s="49"/>
    </row>
  </sheetData>
  <mergeCells count="4">
    <mergeCell ref="B1:H1"/>
    <mergeCell ref="I1:K1"/>
    <mergeCell ref="G3:H3"/>
    <mergeCell ref="I3:K3"/>
  </mergeCells>
  <phoneticPr fontId="27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80" zoomScaleNormal="80" zoomScaleSheetLayoutView="80" workbookViewId="0">
      <selection activeCell="K1" sqref="K1"/>
    </sheetView>
  </sheetViews>
  <sheetFormatPr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50" customWidth="1"/>
    <col min="13" max="13" width="9" style="50" hidden="1" customWidth="1"/>
    <col min="14" max="16384" width="9" style="50"/>
  </cols>
  <sheetData>
    <row r="1" spans="2:13" ht="17.25" x14ac:dyDescent="0.15">
      <c r="B1" s="364" t="s">
        <v>325</v>
      </c>
      <c r="C1" s="364"/>
      <c r="D1" s="364"/>
      <c r="E1" s="364"/>
      <c r="F1" s="364"/>
      <c r="G1" s="364"/>
      <c r="H1" s="364"/>
      <c r="I1" s="364"/>
      <c r="J1" s="364"/>
      <c r="K1" s="4" t="s">
        <v>22</v>
      </c>
    </row>
    <row r="2" spans="2:13" ht="18.75" x14ac:dyDescent="0.15">
      <c r="B2" s="49"/>
      <c r="C2" s="335" t="s">
        <v>412</v>
      </c>
      <c r="D2" s="365" t="s">
        <v>404</v>
      </c>
      <c r="E2" s="365"/>
      <c r="F2" s="365"/>
      <c r="G2" s="365"/>
      <c r="H2" s="365"/>
      <c r="I2" s="365"/>
      <c r="J2" s="365"/>
      <c r="K2" s="73"/>
    </row>
    <row r="3" spans="2:13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100</v>
      </c>
    </row>
    <row r="4" spans="2:13" ht="14.25" customHeight="1" x14ac:dyDescent="0.15">
      <c r="B4" s="360" t="s">
        <v>80</v>
      </c>
      <c r="C4" s="353" t="s">
        <v>156</v>
      </c>
      <c r="D4" s="363">
        <f>IF(ISBLANK(F4),"",SUM(F4:F5))</f>
        <v>1</v>
      </c>
      <c r="E4" s="366"/>
      <c r="F4" s="332">
        <v>1</v>
      </c>
      <c r="G4" s="332" t="s">
        <v>405</v>
      </c>
      <c r="H4" s="332">
        <v>1</v>
      </c>
      <c r="I4" s="366"/>
      <c r="J4" s="363">
        <f>IF(ISBLANK(H4),"",SUM(H4:H5))</f>
        <v>2</v>
      </c>
      <c r="K4" s="353" t="s">
        <v>406</v>
      </c>
      <c r="M4" s="138" t="s">
        <v>407</v>
      </c>
    </row>
    <row r="5" spans="2:13" ht="14.25" customHeight="1" x14ac:dyDescent="0.15">
      <c r="B5" s="361"/>
      <c r="C5" s="353"/>
      <c r="D5" s="363"/>
      <c r="E5" s="366"/>
      <c r="F5" s="332">
        <v>0</v>
      </c>
      <c r="G5" s="332" t="s">
        <v>405</v>
      </c>
      <c r="H5" s="332">
        <v>1</v>
      </c>
      <c r="I5" s="366"/>
      <c r="J5" s="363"/>
      <c r="K5" s="353"/>
      <c r="M5" s="138" t="s">
        <v>328</v>
      </c>
    </row>
    <row r="6" spans="2:13" ht="18.75" x14ac:dyDescent="0.15">
      <c r="B6" s="361"/>
      <c r="C6" s="54" t="s">
        <v>91</v>
      </c>
      <c r="D6" s="52"/>
      <c r="E6" s="52"/>
      <c r="F6" s="354" t="s">
        <v>29</v>
      </c>
      <c r="G6" s="354"/>
      <c r="H6" s="354"/>
      <c r="I6" s="52"/>
      <c r="J6" s="52"/>
      <c r="K6" s="55" t="s">
        <v>413</v>
      </c>
      <c r="M6" s="138"/>
    </row>
    <row r="7" spans="2:13" ht="18.75" x14ac:dyDescent="0.15">
      <c r="B7" s="361"/>
      <c r="C7" s="56"/>
      <c r="D7" s="52"/>
      <c r="E7" s="52"/>
      <c r="F7" s="354" t="s">
        <v>30</v>
      </c>
      <c r="G7" s="354"/>
      <c r="H7" s="354"/>
      <c r="I7" s="52"/>
      <c r="J7" s="52"/>
      <c r="K7" s="57"/>
    </row>
    <row r="8" spans="2:13" ht="18.75" x14ac:dyDescent="0.15">
      <c r="B8" s="362"/>
      <c r="C8" s="56"/>
      <c r="D8" s="334"/>
      <c r="E8" s="334"/>
      <c r="F8" s="354" t="s">
        <v>31</v>
      </c>
      <c r="G8" s="354"/>
      <c r="H8" s="354"/>
      <c r="I8" s="334"/>
      <c r="J8" s="334"/>
      <c r="K8" s="57"/>
    </row>
    <row r="9" spans="2:13" ht="18.75" x14ac:dyDescent="0.15">
      <c r="B9" s="337"/>
      <c r="C9" s="79"/>
      <c r="D9" s="331"/>
      <c r="E9" s="12"/>
      <c r="F9" s="328"/>
      <c r="G9" s="328"/>
      <c r="H9" s="328"/>
      <c r="I9" s="12"/>
      <c r="J9" s="331"/>
      <c r="K9" s="329"/>
    </row>
    <row r="10" spans="2:13" ht="14.25" customHeight="1" x14ac:dyDescent="0.15">
      <c r="B10" s="355" t="s">
        <v>80</v>
      </c>
      <c r="C10" s="358" t="s">
        <v>408</v>
      </c>
      <c r="D10" s="359">
        <f>IF(ISBLANK(F10),"",SUM(F10:F11))</f>
        <v>5</v>
      </c>
      <c r="E10" s="64"/>
      <c r="F10" s="330">
        <v>0</v>
      </c>
      <c r="G10" s="330" t="s">
        <v>405</v>
      </c>
      <c r="H10" s="330">
        <v>0</v>
      </c>
      <c r="I10" s="64"/>
      <c r="J10" s="359">
        <f>IF(ISBLANK(H10),"",SUM(H10:H11))</f>
        <v>0</v>
      </c>
      <c r="K10" s="358" t="s">
        <v>102</v>
      </c>
    </row>
    <row r="11" spans="2:13" ht="14.25" customHeight="1" x14ac:dyDescent="0.15">
      <c r="B11" s="356"/>
      <c r="C11" s="358"/>
      <c r="D11" s="359"/>
      <c r="E11" s="64"/>
      <c r="F11" s="330">
        <v>5</v>
      </c>
      <c r="G11" s="330" t="s">
        <v>405</v>
      </c>
      <c r="H11" s="330">
        <v>0</v>
      </c>
      <c r="I11" s="64"/>
      <c r="J11" s="359"/>
      <c r="K11" s="358"/>
    </row>
    <row r="12" spans="2:13" ht="18.75" x14ac:dyDescent="0.15">
      <c r="B12" s="356"/>
      <c r="C12" s="58" t="s">
        <v>414</v>
      </c>
      <c r="D12" s="333"/>
      <c r="E12" s="64"/>
      <c r="F12" s="351" t="s">
        <v>29</v>
      </c>
      <c r="G12" s="351"/>
      <c r="H12" s="351"/>
      <c r="I12" s="64"/>
      <c r="J12" s="333"/>
      <c r="K12" s="59"/>
    </row>
    <row r="13" spans="2:13" ht="18.75" x14ac:dyDescent="0.15">
      <c r="B13" s="356"/>
      <c r="C13" s="60"/>
      <c r="D13" s="333"/>
      <c r="E13" s="64"/>
      <c r="F13" s="351" t="s">
        <v>30</v>
      </c>
      <c r="G13" s="351"/>
      <c r="H13" s="351"/>
      <c r="I13" s="64"/>
      <c r="J13" s="333"/>
      <c r="K13" s="61"/>
    </row>
    <row r="14" spans="2:13" ht="18.75" x14ac:dyDescent="0.15">
      <c r="B14" s="357"/>
      <c r="C14" s="60"/>
      <c r="D14" s="333"/>
      <c r="E14" s="64"/>
      <c r="F14" s="351" t="s">
        <v>31</v>
      </c>
      <c r="G14" s="351"/>
      <c r="H14" s="351"/>
      <c r="I14" s="64"/>
      <c r="J14" s="333"/>
      <c r="K14" s="61"/>
    </row>
    <row r="15" spans="2:13" ht="18.75" x14ac:dyDescent="0.15">
      <c r="B15" s="337"/>
      <c r="C15" s="79"/>
      <c r="D15" s="331"/>
      <c r="E15" s="12"/>
      <c r="F15" s="328"/>
      <c r="G15" s="328"/>
      <c r="H15" s="328"/>
      <c r="I15" s="12"/>
      <c r="J15" s="331"/>
      <c r="K15" s="329"/>
    </row>
    <row r="16" spans="2:13" ht="14.25" customHeight="1" x14ac:dyDescent="0.15">
      <c r="B16" s="360" t="s">
        <v>80</v>
      </c>
      <c r="C16" s="353" t="s">
        <v>164</v>
      </c>
      <c r="D16" s="363">
        <f>IF(ISBLANK(F16),"",SUM(F16:F17))</f>
        <v>0</v>
      </c>
      <c r="E16" s="336"/>
      <c r="F16" s="332">
        <v>0</v>
      </c>
      <c r="G16" s="332" t="s">
        <v>409</v>
      </c>
      <c r="H16" s="332">
        <v>3</v>
      </c>
      <c r="I16" s="336"/>
      <c r="J16" s="363">
        <f>IF(ISBLANK(H16),"",SUM(H16:H17))</f>
        <v>6</v>
      </c>
      <c r="K16" s="353" t="s">
        <v>410</v>
      </c>
    </row>
    <row r="17" spans="2:11" ht="14.25" customHeight="1" x14ac:dyDescent="0.15">
      <c r="B17" s="361"/>
      <c r="C17" s="353"/>
      <c r="D17" s="363"/>
      <c r="E17" s="336"/>
      <c r="F17" s="332">
        <v>0</v>
      </c>
      <c r="G17" s="332" t="s">
        <v>409</v>
      </c>
      <c r="H17" s="332">
        <v>3</v>
      </c>
      <c r="I17" s="336"/>
      <c r="J17" s="363"/>
      <c r="K17" s="353"/>
    </row>
    <row r="18" spans="2:11" ht="18.75" x14ac:dyDescent="0.15">
      <c r="B18" s="361"/>
      <c r="C18" s="54"/>
      <c r="D18" s="52"/>
      <c r="E18" s="52"/>
      <c r="F18" s="354" t="s">
        <v>29</v>
      </c>
      <c r="G18" s="354"/>
      <c r="H18" s="354"/>
      <c r="I18" s="52"/>
      <c r="J18" s="52"/>
      <c r="K18" s="55" t="s">
        <v>415</v>
      </c>
    </row>
    <row r="19" spans="2:11" ht="18.75" x14ac:dyDescent="0.15">
      <c r="B19" s="361"/>
      <c r="C19" s="56"/>
      <c r="D19" s="52"/>
      <c r="E19" s="52"/>
      <c r="F19" s="354" t="s">
        <v>30</v>
      </c>
      <c r="G19" s="354"/>
      <c r="H19" s="354"/>
      <c r="I19" s="52"/>
      <c r="J19" s="52"/>
      <c r="K19" s="57"/>
    </row>
    <row r="20" spans="2:11" ht="18.75" x14ac:dyDescent="0.15">
      <c r="B20" s="362"/>
      <c r="C20" s="56"/>
      <c r="D20" s="334"/>
      <c r="E20" s="334"/>
      <c r="F20" s="354" t="s">
        <v>31</v>
      </c>
      <c r="G20" s="354"/>
      <c r="H20" s="354"/>
      <c r="I20" s="334"/>
      <c r="J20" s="334"/>
      <c r="K20" s="57"/>
    </row>
    <row r="21" spans="2:11" ht="18.75" x14ac:dyDescent="0.15">
      <c r="B21" s="337"/>
      <c r="C21" s="79"/>
      <c r="D21" s="331"/>
      <c r="E21" s="12"/>
      <c r="F21" s="328"/>
      <c r="G21" s="328"/>
      <c r="H21" s="328"/>
      <c r="I21" s="12"/>
      <c r="J21" s="331"/>
      <c r="K21" s="329"/>
    </row>
    <row r="22" spans="2:11" ht="14.25" customHeight="1" x14ac:dyDescent="0.15">
      <c r="B22" s="355" t="s">
        <v>80</v>
      </c>
      <c r="C22" s="358" t="s">
        <v>411</v>
      </c>
      <c r="D22" s="359">
        <f>IF(ISBLANK(F22),"",SUM(F22:F23))</f>
        <v>1</v>
      </c>
      <c r="E22" s="64"/>
      <c r="F22" s="330">
        <v>1</v>
      </c>
      <c r="G22" s="330" t="s">
        <v>409</v>
      </c>
      <c r="H22" s="330">
        <v>6</v>
      </c>
      <c r="I22" s="64"/>
      <c r="J22" s="359">
        <f>IF(ISBLANK(H22),"",SUM(H22:H23))</f>
        <v>10</v>
      </c>
      <c r="K22" s="358" t="s">
        <v>133</v>
      </c>
    </row>
    <row r="23" spans="2:11" ht="14.25" customHeight="1" x14ac:dyDescent="0.15">
      <c r="B23" s="356"/>
      <c r="C23" s="358"/>
      <c r="D23" s="359"/>
      <c r="E23" s="64"/>
      <c r="F23" s="330">
        <v>0</v>
      </c>
      <c r="G23" s="330" t="s">
        <v>409</v>
      </c>
      <c r="H23" s="330">
        <v>4</v>
      </c>
      <c r="I23" s="64"/>
      <c r="J23" s="359"/>
      <c r="K23" s="358"/>
    </row>
    <row r="24" spans="2:11" ht="18.75" x14ac:dyDescent="0.15">
      <c r="B24" s="356"/>
      <c r="C24" s="58" t="s">
        <v>131</v>
      </c>
      <c r="D24" s="333"/>
      <c r="E24" s="64"/>
      <c r="F24" s="351" t="s">
        <v>29</v>
      </c>
      <c r="G24" s="351"/>
      <c r="H24" s="351"/>
      <c r="I24" s="64"/>
      <c r="J24" s="333"/>
      <c r="K24" s="59" t="s">
        <v>416</v>
      </c>
    </row>
    <row r="25" spans="2:11" ht="18.75" x14ac:dyDescent="0.15">
      <c r="B25" s="356"/>
      <c r="C25" s="60"/>
      <c r="D25" s="333"/>
      <c r="E25" s="64"/>
      <c r="F25" s="351" t="s">
        <v>30</v>
      </c>
      <c r="G25" s="351"/>
      <c r="H25" s="351"/>
      <c r="I25" s="64"/>
      <c r="J25" s="333"/>
      <c r="K25" s="61"/>
    </row>
    <row r="26" spans="2:11" ht="18.75" x14ac:dyDescent="0.15">
      <c r="B26" s="357"/>
      <c r="C26" s="60"/>
      <c r="D26" s="333"/>
      <c r="E26" s="64"/>
      <c r="F26" s="351" t="s">
        <v>31</v>
      </c>
      <c r="G26" s="351"/>
      <c r="H26" s="351"/>
      <c r="I26" s="64"/>
      <c r="J26" s="333"/>
      <c r="K26" s="61"/>
    </row>
    <row r="27" spans="2:11" ht="18.75" x14ac:dyDescent="0.15">
      <c r="B27" s="337"/>
      <c r="C27" s="79"/>
      <c r="D27" s="331"/>
      <c r="E27" s="12"/>
      <c r="F27" s="328"/>
      <c r="G27" s="328"/>
      <c r="H27" s="328"/>
      <c r="I27" s="12"/>
      <c r="J27" s="331"/>
      <c r="K27" s="329"/>
    </row>
    <row r="28" spans="2:11" ht="14.25" customHeight="1" x14ac:dyDescent="0.15">
      <c r="B28" s="360"/>
      <c r="C28" s="353"/>
      <c r="D28" s="363" t="str">
        <f>IF(ISBLANK(F28),"",SUM(F28:F29))</f>
        <v/>
      </c>
      <c r="E28" s="336"/>
      <c r="F28" s="332"/>
      <c r="G28" s="332" t="s">
        <v>409</v>
      </c>
      <c r="H28" s="332"/>
      <c r="I28" s="336"/>
      <c r="J28" s="363" t="str">
        <f>IF(ISBLANK(H28),"",SUM(H28:H29))</f>
        <v/>
      </c>
      <c r="K28" s="353"/>
    </row>
    <row r="29" spans="2:11" ht="14.25" customHeight="1" x14ac:dyDescent="0.15">
      <c r="B29" s="361"/>
      <c r="C29" s="353"/>
      <c r="D29" s="363"/>
      <c r="E29" s="336"/>
      <c r="F29" s="332"/>
      <c r="G29" s="332" t="s">
        <v>409</v>
      </c>
      <c r="H29" s="332"/>
      <c r="I29" s="336"/>
      <c r="J29" s="363"/>
      <c r="K29" s="353"/>
    </row>
    <row r="30" spans="2:11" ht="18.75" x14ac:dyDescent="0.15">
      <c r="B30" s="361"/>
      <c r="C30" s="54"/>
      <c r="D30" s="52"/>
      <c r="E30" s="52"/>
      <c r="F30" s="354" t="s">
        <v>29</v>
      </c>
      <c r="G30" s="354"/>
      <c r="H30" s="354"/>
      <c r="I30" s="52"/>
      <c r="J30" s="52"/>
      <c r="K30" s="55"/>
    </row>
    <row r="31" spans="2:11" ht="18.75" x14ac:dyDescent="0.15">
      <c r="B31" s="361"/>
      <c r="C31" s="56"/>
      <c r="D31" s="52"/>
      <c r="E31" s="52"/>
      <c r="F31" s="354" t="s">
        <v>30</v>
      </c>
      <c r="G31" s="354"/>
      <c r="H31" s="354"/>
      <c r="I31" s="52"/>
      <c r="J31" s="52"/>
      <c r="K31" s="57"/>
    </row>
    <row r="32" spans="2:11" ht="18.75" x14ac:dyDescent="0.15">
      <c r="B32" s="362"/>
      <c r="C32" s="56"/>
      <c r="D32" s="334"/>
      <c r="E32" s="334"/>
      <c r="F32" s="354" t="s">
        <v>31</v>
      </c>
      <c r="G32" s="354"/>
      <c r="H32" s="354"/>
      <c r="I32" s="334"/>
      <c r="J32" s="334"/>
      <c r="K32" s="57"/>
    </row>
    <row r="33" spans="2:11" ht="18.75" x14ac:dyDescent="0.15">
      <c r="B33" s="337"/>
      <c r="C33" s="79"/>
      <c r="D33" s="331"/>
      <c r="E33" s="12"/>
      <c r="F33" s="328"/>
      <c r="G33" s="328"/>
      <c r="H33" s="328"/>
      <c r="I33" s="12"/>
      <c r="J33" s="331"/>
      <c r="K33" s="329"/>
    </row>
    <row r="34" spans="2:11" ht="14.25" customHeight="1" x14ac:dyDescent="0.15">
      <c r="B34" s="355"/>
      <c r="C34" s="358"/>
      <c r="D34" s="359"/>
      <c r="E34" s="64"/>
      <c r="F34" s="330"/>
      <c r="G34" s="330" t="s">
        <v>409</v>
      </c>
      <c r="H34" s="330"/>
      <c r="I34" s="64"/>
      <c r="J34" s="359" t="str">
        <f>IF(ISBLANK(H34),"",SUM(H34:H35))</f>
        <v/>
      </c>
      <c r="K34" s="358"/>
    </row>
    <row r="35" spans="2:11" ht="14.25" customHeight="1" x14ac:dyDescent="0.15">
      <c r="B35" s="356"/>
      <c r="C35" s="358"/>
      <c r="D35" s="359"/>
      <c r="E35" s="64"/>
      <c r="F35" s="330"/>
      <c r="G35" s="330" t="s">
        <v>409</v>
      </c>
      <c r="H35" s="330"/>
      <c r="I35" s="64"/>
      <c r="J35" s="359"/>
      <c r="K35" s="358"/>
    </row>
    <row r="36" spans="2:11" ht="18.75" x14ac:dyDescent="0.15">
      <c r="B36" s="356"/>
      <c r="C36" s="58"/>
      <c r="D36" s="333"/>
      <c r="E36" s="64"/>
      <c r="F36" s="351" t="s">
        <v>29</v>
      </c>
      <c r="G36" s="351"/>
      <c r="H36" s="351"/>
      <c r="I36" s="64"/>
      <c r="J36" s="333"/>
      <c r="K36" s="59"/>
    </row>
    <row r="37" spans="2:11" ht="18.75" x14ac:dyDescent="0.15">
      <c r="B37" s="356"/>
      <c r="C37" s="60"/>
      <c r="D37" s="333"/>
      <c r="E37" s="64"/>
      <c r="F37" s="351" t="s">
        <v>30</v>
      </c>
      <c r="G37" s="351"/>
      <c r="H37" s="351"/>
      <c r="I37" s="64"/>
      <c r="J37" s="333"/>
      <c r="K37" s="61"/>
    </row>
    <row r="38" spans="2:11" ht="18.75" x14ac:dyDescent="0.15">
      <c r="B38" s="357"/>
      <c r="C38" s="60"/>
      <c r="D38" s="333"/>
      <c r="E38" s="64"/>
      <c r="F38" s="351" t="s">
        <v>31</v>
      </c>
      <c r="G38" s="351"/>
      <c r="H38" s="351"/>
      <c r="I38" s="64"/>
      <c r="J38" s="333"/>
      <c r="K38" s="61"/>
    </row>
    <row r="39" spans="2:11" ht="18.75" x14ac:dyDescent="0.15">
      <c r="B39" s="331"/>
      <c r="C39" s="79"/>
      <c r="D39" s="331"/>
      <c r="E39" s="12"/>
      <c r="F39" s="328"/>
      <c r="G39" s="328"/>
      <c r="H39" s="328"/>
      <c r="I39" s="12"/>
      <c r="J39" s="331"/>
      <c r="K39" s="329"/>
    </row>
    <row r="40" spans="2:11" ht="14.25" customHeight="1" x14ac:dyDescent="0.15">
      <c r="B40" s="352"/>
      <c r="C40" s="349"/>
      <c r="D40" s="352"/>
      <c r="E40" s="12"/>
      <c r="F40" s="328"/>
      <c r="G40" s="328"/>
      <c r="H40" s="328"/>
      <c r="I40" s="12"/>
      <c r="J40" s="352"/>
      <c r="K40" s="349"/>
    </row>
    <row r="41" spans="2:11" ht="14.25" customHeight="1" x14ac:dyDescent="0.15">
      <c r="B41" s="352"/>
      <c r="C41" s="349"/>
      <c r="D41" s="352"/>
      <c r="E41" s="12"/>
      <c r="F41" s="328"/>
      <c r="G41" s="328"/>
      <c r="H41" s="328"/>
      <c r="I41" s="12"/>
      <c r="J41" s="352"/>
      <c r="K41" s="349"/>
    </row>
    <row r="42" spans="2:11" ht="18.75" x14ac:dyDescent="0.15">
      <c r="B42" s="331"/>
      <c r="C42" s="74"/>
      <c r="D42" s="139"/>
      <c r="E42" s="139"/>
      <c r="F42" s="348"/>
      <c r="G42" s="348"/>
      <c r="H42" s="348"/>
      <c r="I42" s="139"/>
      <c r="J42" s="139"/>
      <c r="K42" s="75"/>
    </row>
    <row r="43" spans="2:11" ht="18.75" x14ac:dyDescent="0.15">
      <c r="B43" s="331"/>
      <c r="C43" s="74"/>
      <c r="D43" s="139"/>
      <c r="E43" s="139"/>
      <c r="F43" s="348"/>
      <c r="G43" s="348"/>
      <c r="H43" s="348"/>
      <c r="I43" s="139"/>
      <c r="J43" s="139"/>
      <c r="K43" s="75"/>
    </row>
    <row r="44" spans="2:11" ht="18.75" x14ac:dyDescent="0.15">
      <c r="B44" s="331"/>
      <c r="C44" s="74"/>
      <c r="D44" s="331"/>
      <c r="E44" s="331"/>
      <c r="F44" s="348"/>
      <c r="G44" s="348"/>
      <c r="H44" s="348"/>
      <c r="I44" s="331"/>
      <c r="J44" s="331"/>
      <c r="K44" s="75"/>
    </row>
    <row r="45" spans="2:11" ht="18.75" customHeight="1" x14ac:dyDescent="0.15">
      <c r="B45" s="77"/>
      <c r="C45" s="350"/>
      <c r="D45" s="350"/>
      <c r="E45" s="350"/>
      <c r="F45" s="350"/>
      <c r="G45" s="350"/>
      <c r="H45" s="350"/>
      <c r="I45" s="350"/>
      <c r="J45" s="350"/>
      <c r="K45" s="350"/>
    </row>
    <row r="46" spans="2:11" ht="14.25" customHeight="1" x14ac:dyDescent="0.15">
      <c r="C46" s="350"/>
      <c r="D46" s="350"/>
      <c r="E46" s="350"/>
      <c r="F46" s="350"/>
      <c r="G46" s="350"/>
      <c r="H46" s="350"/>
      <c r="I46" s="350"/>
      <c r="J46" s="350"/>
      <c r="K46" s="350"/>
    </row>
    <row r="47" spans="2:11" ht="14.25" customHeight="1" x14ac:dyDescent="0.15">
      <c r="C47" s="140"/>
      <c r="D47" s="139"/>
      <c r="E47" s="12"/>
      <c r="F47" s="328"/>
      <c r="G47" s="328"/>
      <c r="H47" s="328"/>
      <c r="I47" s="12"/>
      <c r="J47" s="139"/>
      <c r="K47" s="140"/>
    </row>
    <row r="48" spans="2:11" ht="18.75" x14ac:dyDescent="0.15">
      <c r="C48" s="74"/>
      <c r="D48" s="331"/>
      <c r="E48" s="12"/>
      <c r="F48" s="348"/>
      <c r="G48" s="348"/>
      <c r="H48" s="348"/>
      <c r="I48" s="12"/>
      <c r="J48" s="331"/>
      <c r="K48" s="75"/>
    </row>
    <row r="49" spans="3:11" ht="18.75" x14ac:dyDescent="0.15">
      <c r="C49" s="74"/>
      <c r="D49" s="331"/>
      <c r="E49" s="12"/>
      <c r="F49" s="348"/>
      <c r="G49" s="348"/>
      <c r="H49" s="348"/>
      <c r="I49" s="12"/>
      <c r="J49" s="331"/>
      <c r="K49" s="75"/>
    </row>
    <row r="50" spans="3:11" ht="18.75" x14ac:dyDescent="0.15">
      <c r="C50" s="74"/>
      <c r="D50" s="331"/>
      <c r="E50" s="12"/>
      <c r="F50" s="348"/>
      <c r="G50" s="348"/>
      <c r="H50" s="348"/>
      <c r="I50" s="12"/>
      <c r="J50" s="331"/>
      <c r="K50" s="75"/>
    </row>
    <row r="51" spans="3:11" x14ac:dyDescent="0.15">
      <c r="C51" s="76"/>
      <c r="D51" s="77"/>
      <c r="E51" s="77"/>
      <c r="F51" s="76"/>
      <c r="G51" s="76"/>
      <c r="H51" s="76"/>
      <c r="I51" s="77"/>
      <c r="J51" s="77"/>
      <c r="K51" s="76"/>
    </row>
    <row r="52" spans="3:11" x14ac:dyDescent="0.15">
      <c r="K52" s="78"/>
    </row>
  </sheetData>
  <mergeCells count="64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B22:B26"/>
    <mergeCell ref="C22:C23"/>
    <mergeCell ref="D22:D23"/>
    <mergeCell ref="J22:J23"/>
    <mergeCell ref="K22:K23"/>
    <mergeCell ref="F24:H24"/>
    <mergeCell ref="J16:J17"/>
    <mergeCell ref="F25:H25"/>
    <mergeCell ref="F26:H26"/>
    <mergeCell ref="B28:B32"/>
    <mergeCell ref="C28:C29"/>
    <mergeCell ref="D28:D29"/>
    <mergeCell ref="K28:K29"/>
    <mergeCell ref="F30:H30"/>
    <mergeCell ref="F31:H31"/>
    <mergeCell ref="F32:H32"/>
    <mergeCell ref="B34:B38"/>
    <mergeCell ref="C34:C35"/>
    <mergeCell ref="D34:D35"/>
    <mergeCell ref="J34:J35"/>
    <mergeCell ref="K34:K35"/>
    <mergeCell ref="F36:H36"/>
    <mergeCell ref="J28:J29"/>
    <mergeCell ref="F37:H37"/>
    <mergeCell ref="F38:H38"/>
    <mergeCell ref="B40:B41"/>
    <mergeCell ref="C40:C41"/>
    <mergeCell ref="D40:D41"/>
    <mergeCell ref="F49:H49"/>
    <mergeCell ref="F50:H50"/>
    <mergeCell ref="K40:K41"/>
    <mergeCell ref="F42:H42"/>
    <mergeCell ref="F43:H43"/>
    <mergeCell ref="F44:H44"/>
    <mergeCell ref="C45:K46"/>
    <mergeCell ref="F48:H48"/>
    <mergeCell ref="J40:J41"/>
  </mergeCells>
  <phoneticPr fontId="27"/>
  <dataValidations count="1">
    <dataValidation type="list" allowBlank="1" showInputMessage="1" showErrorMessage="1" sqref="B4:B8 B10:B14 B16:B20 B22:B26 B28:B32 B34:B38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zoomScale="80" zoomScaleNormal="80" zoomScaleSheetLayoutView="80" workbookViewId="0">
      <selection activeCell="X8" sqref="X8"/>
    </sheetView>
  </sheetViews>
  <sheetFormatPr defaultColWidth="9" defaultRowHeight="13.5" x14ac:dyDescent="0.15"/>
  <cols>
    <col min="1" max="1" width="2.5" style="4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49" customWidth="1"/>
    <col min="12" max="12" width="4.375" style="1" customWidth="1"/>
    <col min="13" max="13" width="24.875" style="1" customWidth="1"/>
    <col min="14" max="14" width="4.375" style="1" customWidth="1"/>
    <col min="15" max="15" width="2.25" style="1" customWidth="1"/>
    <col min="16" max="18" width="3.5" style="1" customWidth="1"/>
    <col min="19" max="19" width="2.25" style="1" customWidth="1"/>
    <col min="20" max="20" width="4.375" style="1" customWidth="1"/>
    <col min="21" max="21" width="24.875" style="1" customWidth="1"/>
    <col min="22" max="22" width="6.875" style="50" customWidth="1"/>
    <col min="23" max="16384" width="9" style="50"/>
  </cols>
  <sheetData>
    <row r="1" spans="2:21" ht="17.25" x14ac:dyDescent="0.15">
      <c r="B1" s="364" t="s">
        <v>285</v>
      </c>
      <c r="C1" s="364"/>
      <c r="D1" s="364"/>
      <c r="E1" s="364"/>
      <c r="F1" s="364"/>
      <c r="G1" s="364"/>
      <c r="H1" s="364"/>
      <c r="I1" s="364"/>
      <c r="J1" s="4" t="s">
        <v>22</v>
      </c>
      <c r="L1" s="364" t="s">
        <v>397</v>
      </c>
      <c r="M1" s="364"/>
      <c r="N1" s="364"/>
      <c r="O1" s="364"/>
      <c r="P1" s="364"/>
      <c r="Q1" s="364"/>
      <c r="R1" s="364"/>
      <c r="S1" s="364"/>
      <c r="T1" s="364"/>
      <c r="U1" s="4" t="s">
        <v>22</v>
      </c>
    </row>
    <row r="2" spans="2:21" ht="18.75" x14ac:dyDescent="0.15">
      <c r="B2" s="323" t="s">
        <v>392</v>
      </c>
      <c r="C2" s="365" t="s">
        <v>393</v>
      </c>
      <c r="D2" s="365"/>
      <c r="E2" s="365"/>
      <c r="F2" s="365"/>
      <c r="G2" s="365"/>
      <c r="H2" s="365"/>
      <c r="I2" s="365"/>
      <c r="J2" s="73"/>
      <c r="L2" s="49"/>
      <c r="M2" s="323" t="s">
        <v>392</v>
      </c>
      <c r="N2" s="365" t="s">
        <v>398</v>
      </c>
      <c r="O2" s="365"/>
      <c r="P2" s="365"/>
      <c r="Q2" s="365"/>
      <c r="R2" s="365"/>
      <c r="S2" s="365"/>
      <c r="T2" s="365"/>
      <c r="U2" s="73"/>
    </row>
    <row r="3" spans="2:21" ht="18.75" x14ac:dyDescent="0.15">
      <c r="B3" s="65"/>
      <c r="C3" s="66"/>
      <c r="D3" s="67"/>
      <c r="E3" s="68"/>
      <c r="F3" s="69"/>
      <c r="G3" s="70"/>
      <c r="H3" s="70"/>
      <c r="I3" s="71"/>
      <c r="J3" s="72" t="s">
        <v>117</v>
      </c>
      <c r="L3" s="99" t="s">
        <v>66</v>
      </c>
      <c r="M3" s="65"/>
      <c r="N3" s="66"/>
      <c r="O3" s="67"/>
      <c r="P3" s="68"/>
      <c r="Q3" s="69"/>
      <c r="R3" s="70"/>
      <c r="S3" s="70"/>
      <c r="T3" s="71"/>
      <c r="U3" s="72" t="s">
        <v>100</v>
      </c>
    </row>
    <row r="4" spans="2:21" ht="14.25" customHeight="1" x14ac:dyDescent="0.15">
      <c r="B4" s="353" t="s">
        <v>132</v>
      </c>
      <c r="C4" s="363">
        <f>IF(ISBLANK(E4),"",SUM(E4:E5))</f>
        <v>0</v>
      </c>
      <c r="D4" s="366"/>
      <c r="E4" s="319">
        <v>0</v>
      </c>
      <c r="F4" s="319" t="s">
        <v>51</v>
      </c>
      <c r="G4" s="319">
        <v>0</v>
      </c>
      <c r="H4" s="366"/>
      <c r="I4" s="363">
        <f>IF(ISBLANK(G4),"",SUM(G4:G5))</f>
        <v>0</v>
      </c>
      <c r="J4" s="353" t="s">
        <v>126</v>
      </c>
      <c r="L4" s="360" t="s">
        <v>80</v>
      </c>
      <c r="M4" s="353" t="s">
        <v>86</v>
      </c>
      <c r="N4" s="363">
        <f>IF(ISBLANK(P4),"",SUM(P4:P5))</f>
        <v>0</v>
      </c>
      <c r="O4" s="366"/>
      <c r="P4" s="319">
        <v>0</v>
      </c>
      <c r="Q4" s="319" t="s">
        <v>51</v>
      </c>
      <c r="R4" s="319">
        <v>7</v>
      </c>
      <c r="S4" s="366"/>
      <c r="T4" s="363">
        <f>IF(ISBLANK(R4),"",SUM(R4:R5))</f>
        <v>12</v>
      </c>
      <c r="U4" s="353" t="s">
        <v>170</v>
      </c>
    </row>
    <row r="5" spans="2:21" ht="14.25" customHeight="1" x14ac:dyDescent="0.15">
      <c r="B5" s="353"/>
      <c r="C5" s="363"/>
      <c r="D5" s="366"/>
      <c r="E5" s="319">
        <v>0</v>
      </c>
      <c r="F5" s="319" t="s">
        <v>51</v>
      </c>
      <c r="G5" s="319">
        <v>0</v>
      </c>
      <c r="H5" s="366"/>
      <c r="I5" s="363"/>
      <c r="J5" s="353"/>
      <c r="L5" s="361"/>
      <c r="M5" s="353"/>
      <c r="N5" s="363"/>
      <c r="O5" s="366"/>
      <c r="P5" s="319">
        <v>0</v>
      </c>
      <c r="Q5" s="319" t="s">
        <v>51</v>
      </c>
      <c r="R5" s="319">
        <v>5</v>
      </c>
      <c r="S5" s="366"/>
      <c r="T5" s="363"/>
      <c r="U5" s="353"/>
    </row>
    <row r="6" spans="2:21" ht="18.75" x14ac:dyDescent="0.15">
      <c r="B6" s="54"/>
      <c r="C6" s="52"/>
      <c r="D6" s="52"/>
      <c r="E6" s="354" t="s">
        <v>29</v>
      </c>
      <c r="F6" s="354"/>
      <c r="G6" s="354"/>
      <c r="H6" s="52"/>
      <c r="I6" s="52"/>
      <c r="J6" s="55"/>
      <c r="L6" s="361"/>
      <c r="M6" s="54"/>
      <c r="N6" s="52"/>
      <c r="O6" s="52"/>
      <c r="P6" s="354" t="s">
        <v>29</v>
      </c>
      <c r="Q6" s="354"/>
      <c r="R6" s="354"/>
      <c r="S6" s="52"/>
      <c r="T6" s="52"/>
      <c r="U6" s="55" t="s">
        <v>399</v>
      </c>
    </row>
    <row r="7" spans="2:21" ht="18.75" x14ac:dyDescent="0.15">
      <c r="B7" s="56"/>
      <c r="C7" s="52"/>
      <c r="D7" s="52"/>
      <c r="E7" s="354" t="s">
        <v>30</v>
      </c>
      <c r="F7" s="354"/>
      <c r="G7" s="354"/>
      <c r="H7" s="52"/>
      <c r="I7" s="52"/>
      <c r="J7" s="57"/>
      <c r="L7" s="361"/>
      <c r="M7" s="56"/>
      <c r="N7" s="52"/>
      <c r="O7" s="52"/>
      <c r="P7" s="354" t="s">
        <v>30</v>
      </c>
      <c r="Q7" s="354"/>
      <c r="R7" s="354"/>
      <c r="S7" s="52"/>
      <c r="T7" s="52"/>
      <c r="U7" s="57"/>
    </row>
    <row r="8" spans="2:21" ht="18.75" x14ac:dyDescent="0.15">
      <c r="B8" s="56"/>
      <c r="C8" s="320"/>
      <c r="D8" s="320"/>
      <c r="E8" s="354" t="s">
        <v>31</v>
      </c>
      <c r="F8" s="354"/>
      <c r="G8" s="354"/>
      <c r="H8" s="320"/>
      <c r="I8" s="320"/>
      <c r="J8" s="57"/>
      <c r="L8" s="362"/>
      <c r="M8" s="56"/>
      <c r="N8" s="320"/>
      <c r="O8" s="320"/>
      <c r="P8" s="354" t="s">
        <v>31</v>
      </c>
      <c r="Q8" s="354"/>
      <c r="R8" s="354"/>
      <c r="S8" s="320"/>
      <c r="T8" s="320"/>
      <c r="U8" s="57"/>
    </row>
    <row r="9" spans="2:21" ht="18.75" x14ac:dyDescent="0.15">
      <c r="B9" s="79"/>
      <c r="C9" s="325"/>
      <c r="D9" s="12"/>
      <c r="E9" s="318"/>
      <c r="F9" s="318"/>
      <c r="G9" s="318"/>
      <c r="H9" s="12"/>
      <c r="I9" s="325"/>
      <c r="J9" s="326"/>
      <c r="L9" s="327"/>
      <c r="M9" s="79"/>
      <c r="N9" s="325"/>
      <c r="O9" s="12"/>
      <c r="P9" s="318"/>
      <c r="Q9" s="318"/>
      <c r="R9" s="318"/>
      <c r="S9" s="12"/>
      <c r="T9" s="325"/>
      <c r="U9" s="326"/>
    </row>
    <row r="10" spans="2:21" ht="14.25" customHeight="1" x14ac:dyDescent="0.15">
      <c r="B10" s="358" t="s">
        <v>125</v>
      </c>
      <c r="C10" s="359">
        <f>IF(ISBLANK(E10),"",SUM(E10:E11))</f>
        <v>13</v>
      </c>
      <c r="D10" s="64"/>
      <c r="E10" s="321">
        <v>2</v>
      </c>
      <c r="F10" s="321" t="s">
        <v>51</v>
      </c>
      <c r="G10" s="321">
        <v>0</v>
      </c>
      <c r="H10" s="64"/>
      <c r="I10" s="359">
        <f>IF(ISBLANK(G10),"",SUM(G10:G11))</f>
        <v>0</v>
      </c>
      <c r="J10" s="358" t="s">
        <v>122</v>
      </c>
      <c r="L10" s="355" t="s">
        <v>80</v>
      </c>
      <c r="M10" s="358" t="s">
        <v>92</v>
      </c>
      <c r="N10" s="359">
        <f>IF(ISBLANK(P10),"",SUM(P10:P11))</f>
        <v>6</v>
      </c>
      <c r="O10" s="64"/>
      <c r="P10" s="321">
        <v>2</v>
      </c>
      <c r="Q10" s="321" t="s">
        <v>51</v>
      </c>
      <c r="R10" s="321">
        <v>0</v>
      </c>
      <c r="S10" s="64"/>
      <c r="T10" s="359">
        <f>IF(ISBLANK(R10),"",SUM(R10:R11))</f>
        <v>0</v>
      </c>
      <c r="U10" s="358" t="s">
        <v>90</v>
      </c>
    </row>
    <row r="11" spans="2:21" ht="14.25" customHeight="1" x14ac:dyDescent="0.15">
      <c r="B11" s="358"/>
      <c r="C11" s="359"/>
      <c r="D11" s="64"/>
      <c r="E11" s="321">
        <v>11</v>
      </c>
      <c r="F11" s="321" t="s">
        <v>51</v>
      </c>
      <c r="G11" s="321">
        <v>0</v>
      </c>
      <c r="H11" s="64"/>
      <c r="I11" s="359"/>
      <c r="J11" s="358"/>
      <c r="L11" s="356"/>
      <c r="M11" s="358"/>
      <c r="N11" s="359"/>
      <c r="O11" s="64"/>
      <c r="P11" s="321">
        <v>4</v>
      </c>
      <c r="Q11" s="321" t="s">
        <v>51</v>
      </c>
      <c r="R11" s="321">
        <v>0</v>
      </c>
      <c r="S11" s="64"/>
      <c r="T11" s="359"/>
      <c r="U11" s="358"/>
    </row>
    <row r="12" spans="2:21" ht="18.75" x14ac:dyDescent="0.15">
      <c r="B12" s="58" t="s">
        <v>394</v>
      </c>
      <c r="C12" s="322"/>
      <c r="D12" s="64"/>
      <c r="E12" s="351" t="s">
        <v>29</v>
      </c>
      <c r="F12" s="351"/>
      <c r="G12" s="351"/>
      <c r="H12" s="64"/>
      <c r="I12" s="322"/>
      <c r="J12" s="59"/>
      <c r="L12" s="356"/>
      <c r="M12" s="58" t="s">
        <v>400</v>
      </c>
      <c r="N12" s="322"/>
      <c r="O12" s="64"/>
      <c r="P12" s="351" t="s">
        <v>29</v>
      </c>
      <c r="Q12" s="351"/>
      <c r="R12" s="351"/>
      <c r="S12" s="64"/>
      <c r="T12" s="322"/>
      <c r="U12" s="59"/>
    </row>
    <row r="13" spans="2:21" ht="18.75" x14ac:dyDescent="0.15">
      <c r="B13" s="60"/>
      <c r="C13" s="322"/>
      <c r="D13" s="64"/>
      <c r="E13" s="351" t="s">
        <v>30</v>
      </c>
      <c r="F13" s="351"/>
      <c r="G13" s="351"/>
      <c r="H13" s="64"/>
      <c r="I13" s="322"/>
      <c r="J13" s="61"/>
      <c r="L13" s="356"/>
      <c r="M13" s="60"/>
      <c r="N13" s="322"/>
      <c r="O13" s="64"/>
      <c r="P13" s="351" t="s">
        <v>30</v>
      </c>
      <c r="Q13" s="351"/>
      <c r="R13" s="351"/>
      <c r="S13" s="64"/>
      <c r="T13" s="322"/>
      <c r="U13" s="61" t="s">
        <v>163</v>
      </c>
    </row>
    <row r="14" spans="2:21" ht="18.75" x14ac:dyDescent="0.15">
      <c r="B14" s="60"/>
      <c r="C14" s="322"/>
      <c r="D14" s="64"/>
      <c r="E14" s="351" t="s">
        <v>31</v>
      </c>
      <c r="F14" s="351"/>
      <c r="G14" s="351"/>
      <c r="H14" s="64"/>
      <c r="I14" s="322"/>
      <c r="J14" s="61"/>
      <c r="L14" s="357"/>
      <c r="M14" s="60"/>
      <c r="N14" s="322"/>
      <c r="O14" s="64"/>
      <c r="P14" s="351" t="s">
        <v>31</v>
      </c>
      <c r="Q14" s="351"/>
      <c r="R14" s="351"/>
      <c r="S14" s="64"/>
      <c r="T14" s="322"/>
      <c r="U14" s="61"/>
    </row>
    <row r="15" spans="2:21" ht="18.75" x14ac:dyDescent="0.15">
      <c r="B15" s="79"/>
      <c r="C15" s="325"/>
      <c r="D15" s="12"/>
      <c r="E15" s="318"/>
      <c r="F15" s="318"/>
      <c r="G15" s="318"/>
      <c r="H15" s="12"/>
      <c r="I15" s="325"/>
      <c r="J15" s="326"/>
      <c r="L15" s="327"/>
      <c r="M15" s="79"/>
      <c r="N15" s="325"/>
      <c r="O15" s="12"/>
      <c r="P15" s="318"/>
      <c r="Q15" s="318"/>
      <c r="R15" s="318"/>
      <c r="S15" s="12"/>
      <c r="T15" s="325"/>
      <c r="U15" s="326"/>
    </row>
    <row r="16" spans="2:21" ht="14.25" customHeight="1" x14ac:dyDescent="0.15">
      <c r="B16" s="353" t="s">
        <v>121</v>
      </c>
      <c r="C16" s="363">
        <f>IF(ISBLANK(E16),"",SUM(E16:E17))</f>
        <v>1</v>
      </c>
      <c r="D16" s="324"/>
      <c r="E16" s="319">
        <v>0</v>
      </c>
      <c r="F16" s="319" t="s">
        <v>51</v>
      </c>
      <c r="G16" s="319">
        <v>2</v>
      </c>
      <c r="H16" s="324"/>
      <c r="I16" s="363">
        <f>IF(ISBLANK(G16),"",SUM(G16:G17))</f>
        <v>3</v>
      </c>
      <c r="J16" s="353" t="s">
        <v>126</v>
      </c>
      <c r="L16" s="360" t="s">
        <v>80</v>
      </c>
      <c r="M16" s="353" t="s">
        <v>86</v>
      </c>
      <c r="N16" s="363">
        <f>IF(ISBLANK(P16),"",SUM(P16:P17))</f>
        <v>0</v>
      </c>
      <c r="O16" s="324"/>
      <c r="P16" s="319">
        <v>0</v>
      </c>
      <c r="Q16" s="319" t="s">
        <v>51</v>
      </c>
      <c r="R16" s="319">
        <v>5</v>
      </c>
      <c r="S16" s="324"/>
      <c r="T16" s="363">
        <f>IF(ISBLANK(R16),"",SUM(R16:R17))</f>
        <v>6</v>
      </c>
      <c r="U16" s="353" t="s">
        <v>81</v>
      </c>
    </row>
    <row r="17" spans="2:21" ht="14.25" customHeight="1" x14ac:dyDescent="0.15">
      <c r="B17" s="353"/>
      <c r="C17" s="363"/>
      <c r="D17" s="324"/>
      <c r="E17" s="319">
        <v>1</v>
      </c>
      <c r="F17" s="319" t="s">
        <v>51</v>
      </c>
      <c r="G17" s="319">
        <v>1</v>
      </c>
      <c r="H17" s="324"/>
      <c r="I17" s="363"/>
      <c r="J17" s="353"/>
      <c r="L17" s="361"/>
      <c r="M17" s="353"/>
      <c r="N17" s="363"/>
      <c r="O17" s="324"/>
      <c r="P17" s="319">
        <v>0</v>
      </c>
      <c r="Q17" s="319" t="s">
        <v>51</v>
      </c>
      <c r="R17" s="319">
        <v>1</v>
      </c>
      <c r="S17" s="324"/>
      <c r="T17" s="363"/>
      <c r="U17" s="353"/>
    </row>
    <row r="18" spans="2:21" ht="18.75" x14ac:dyDescent="0.15">
      <c r="B18" s="54">
        <v>11</v>
      </c>
      <c r="C18" s="52"/>
      <c r="D18" s="52"/>
      <c r="E18" s="354" t="s">
        <v>29</v>
      </c>
      <c r="F18" s="354"/>
      <c r="G18" s="354"/>
      <c r="H18" s="52"/>
      <c r="I18" s="52"/>
      <c r="J18" s="55" t="s">
        <v>395</v>
      </c>
      <c r="L18" s="361"/>
      <c r="M18" s="54"/>
      <c r="N18" s="52"/>
      <c r="O18" s="52"/>
      <c r="P18" s="354" t="s">
        <v>29</v>
      </c>
      <c r="Q18" s="354"/>
      <c r="R18" s="354"/>
      <c r="S18" s="52"/>
      <c r="T18" s="52"/>
      <c r="U18" s="55" t="s">
        <v>401</v>
      </c>
    </row>
    <row r="19" spans="2:21" ht="18.75" x14ac:dyDescent="0.15">
      <c r="B19" s="56"/>
      <c r="C19" s="52"/>
      <c r="D19" s="52"/>
      <c r="E19" s="354" t="s">
        <v>30</v>
      </c>
      <c r="F19" s="354"/>
      <c r="G19" s="354"/>
      <c r="H19" s="52"/>
      <c r="I19" s="52"/>
      <c r="J19" s="57"/>
      <c r="L19" s="361"/>
      <c r="M19" s="56"/>
      <c r="N19" s="52"/>
      <c r="O19" s="52"/>
      <c r="P19" s="354" t="s">
        <v>30</v>
      </c>
      <c r="Q19" s="354"/>
      <c r="R19" s="354"/>
      <c r="S19" s="52"/>
      <c r="T19" s="52"/>
      <c r="U19" s="57"/>
    </row>
    <row r="20" spans="2:21" ht="18.75" x14ac:dyDescent="0.15">
      <c r="B20" s="56"/>
      <c r="C20" s="320"/>
      <c r="D20" s="320"/>
      <c r="E20" s="354" t="s">
        <v>31</v>
      </c>
      <c r="F20" s="354"/>
      <c r="G20" s="354"/>
      <c r="H20" s="320"/>
      <c r="I20" s="320"/>
      <c r="J20" s="57"/>
      <c r="L20" s="362"/>
      <c r="M20" s="56"/>
      <c r="N20" s="320"/>
      <c r="O20" s="320"/>
      <c r="P20" s="354" t="s">
        <v>31</v>
      </c>
      <c r="Q20" s="354"/>
      <c r="R20" s="354"/>
      <c r="S20" s="320"/>
      <c r="T20" s="320"/>
      <c r="U20" s="57"/>
    </row>
    <row r="21" spans="2:21" ht="18.75" x14ac:dyDescent="0.15">
      <c r="B21" s="79"/>
      <c r="C21" s="325"/>
      <c r="D21" s="12"/>
      <c r="E21" s="318"/>
      <c r="F21" s="318"/>
      <c r="G21" s="318"/>
      <c r="H21" s="12"/>
      <c r="I21" s="325"/>
      <c r="J21" s="326"/>
      <c r="L21" s="327"/>
      <c r="M21" s="79"/>
      <c r="N21" s="325"/>
      <c r="O21" s="12"/>
      <c r="P21" s="318"/>
      <c r="Q21" s="318"/>
      <c r="R21" s="318"/>
      <c r="S21" s="12"/>
      <c r="T21" s="325"/>
      <c r="U21" s="326"/>
    </row>
    <row r="22" spans="2:21" ht="14.25" customHeight="1" x14ac:dyDescent="0.15">
      <c r="B22" s="358" t="s">
        <v>132</v>
      </c>
      <c r="C22" s="359">
        <f>IF(ISBLANK(E22),"",SUM(E22:E23))</f>
        <v>25</v>
      </c>
      <c r="D22" s="64"/>
      <c r="E22" s="321">
        <v>13</v>
      </c>
      <c r="F22" s="321" t="s">
        <v>51</v>
      </c>
      <c r="G22" s="321">
        <v>0</v>
      </c>
      <c r="H22" s="64"/>
      <c r="I22" s="359">
        <f>IF(ISBLANK(G22),"",SUM(G22:G23))</f>
        <v>0</v>
      </c>
      <c r="J22" s="358" t="s">
        <v>122</v>
      </c>
      <c r="L22" s="355"/>
      <c r="M22" s="358"/>
      <c r="N22" s="359" t="str">
        <f>IF(ISBLANK(P22),"",SUM(P22:P23))</f>
        <v/>
      </c>
      <c r="O22" s="64"/>
      <c r="P22" s="321"/>
      <c r="Q22" s="321" t="s">
        <v>51</v>
      </c>
      <c r="R22" s="321"/>
      <c r="S22" s="64"/>
      <c r="T22" s="359" t="str">
        <f>IF(ISBLANK(R22),"",SUM(R22:R23))</f>
        <v/>
      </c>
      <c r="U22" s="358"/>
    </row>
    <row r="23" spans="2:21" ht="14.25" customHeight="1" x14ac:dyDescent="0.15">
      <c r="B23" s="358"/>
      <c r="C23" s="359"/>
      <c r="D23" s="64"/>
      <c r="E23" s="321">
        <v>12</v>
      </c>
      <c r="F23" s="321" t="s">
        <v>51</v>
      </c>
      <c r="G23" s="321">
        <v>0</v>
      </c>
      <c r="H23" s="64"/>
      <c r="I23" s="359"/>
      <c r="J23" s="358"/>
      <c r="L23" s="356"/>
      <c r="M23" s="358"/>
      <c r="N23" s="359"/>
      <c r="O23" s="64"/>
      <c r="P23" s="321"/>
      <c r="Q23" s="321" t="s">
        <v>51</v>
      </c>
      <c r="R23" s="321"/>
      <c r="S23" s="64"/>
      <c r="T23" s="359"/>
      <c r="U23" s="358"/>
    </row>
    <row r="24" spans="2:21" ht="18.75" x14ac:dyDescent="0.15">
      <c r="B24" s="58" t="s">
        <v>396</v>
      </c>
      <c r="C24" s="322"/>
      <c r="D24" s="64"/>
      <c r="E24" s="351" t="s">
        <v>29</v>
      </c>
      <c r="F24" s="351"/>
      <c r="G24" s="351"/>
      <c r="H24" s="64"/>
      <c r="I24" s="322"/>
      <c r="J24" s="59"/>
      <c r="L24" s="356"/>
      <c r="M24" s="58"/>
      <c r="N24" s="322"/>
      <c r="O24" s="64"/>
      <c r="P24" s="351" t="s">
        <v>29</v>
      </c>
      <c r="Q24" s="351"/>
      <c r="R24" s="351"/>
      <c r="S24" s="64"/>
      <c r="T24" s="322"/>
      <c r="U24" s="59"/>
    </row>
    <row r="25" spans="2:21" ht="18.75" x14ac:dyDescent="0.15">
      <c r="B25" s="60"/>
      <c r="C25" s="322"/>
      <c r="D25" s="64"/>
      <c r="E25" s="351" t="s">
        <v>30</v>
      </c>
      <c r="F25" s="351"/>
      <c r="G25" s="351"/>
      <c r="H25" s="64"/>
      <c r="I25" s="322"/>
      <c r="J25" s="61"/>
      <c r="L25" s="356"/>
      <c r="M25" s="60"/>
      <c r="N25" s="322"/>
      <c r="O25" s="64"/>
      <c r="P25" s="351" t="s">
        <v>30</v>
      </c>
      <c r="Q25" s="351"/>
      <c r="R25" s="351"/>
      <c r="S25" s="64"/>
      <c r="T25" s="322"/>
      <c r="U25" s="61"/>
    </row>
    <row r="26" spans="2:21" ht="18.75" x14ac:dyDescent="0.15">
      <c r="B26" s="60"/>
      <c r="C26" s="322"/>
      <c r="D26" s="64"/>
      <c r="E26" s="351" t="s">
        <v>31</v>
      </c>
      <c r="F26" s="351"/>
      <c r="G26" s="351"/>
      <c r="H26" s="64"/>
      <c r="I26" s="322"/>
      <c r="J26" s="61"/>
      <c r="L26" s="357"/>
      <c r="M26" s="60"/>
      <c r="N26" s="322"/>
      <c r="O26" s="64"/>
      <c r="P26" s="351" t="s">
        <v>31</v>
      </c>
      <c r="Q26" s="351"/>
      <c r="R26" s="351"/>
      <c r="S26" s="64"/>
      <c r="T26" s="322"/>
      <c r="U26" s="61"/>
    </row>
    <row r="27" spans="2:21" ht="18.75" x14ac:dyDescent="0.15">
      <c r="B27" s="79"/>
      <c r="C27" s="325"/>
      <c r="D27" s="12"/>
      <c r="E27" s="318"/>
      <c r="F27" s="318"/>
      <c r="G27" s="318"/>
      <c r="H27" s="12"/>
      <c r="I27" s="325"/>
      <c r="J27" s="326"/>
      <c r="L27" s="327"/>
      <c r="M27" s="79"/>
      <c r="N27" s="325"/>
      <c r="O27" s="12"/>
      <c r="P27" s="318"/>
      <c r="Q27" s="318"/>
      <c r="R27" s="318"/>
      <c r="S27" s="12"/>
      <c r="T27" s="325"/>
      <c r="U27" s="326"/>
    </row>
    <row r="28" spans="2:21" ht="14.25" customHeight="1" x14ac:dyDescent="0.15">
      <c r="B28" s="353" t="s">
        <v>126</v>
      </c>
      <c r="C28" s="363">
        <f>IF(ISBLANK(E28),"",SUM(E28:E29))</f>
        <v>24</v>
      </c>
      <c r="D28" s="324"/>
      <c r="E28" s="319">
        <v>10</v>
      </c>
      <c r="F28" s="319" t="s">
        <v>51</v>
      </c>
      <c r="G28" s="319">
        <v>1</v>
      </c>
      <c r="H28" s="324"/>
      <c r="I28" s="363">
        <f>IF(ISBLANK(G28),"",SUM(G28:G29))</f>
        <v>1</v>
      </c>
      <c r="J28" s="353" t="s">
        <v>259</v>
      </c>
      <c r="L28" s="360"/>
      <c r="M28" s="353"/>
      <c r="N28" s="363" t="str">
        <f>IF(ISBLANK(P28),"",SUM(P28:P29))</f>
        <v/>
      </c>
      <c r="O28" s="324"/>
      <c r="P28" s="319"/>
      <c r="Q28" s="319" t="s">
        <v>51</v>
      </c>
      <c r="R28" s="319"/>
      <c r="S28" s="324"/>
      <c r="T28" s="363" t="str">
        <f>IF(ISBLANK(R28),"",SUM(R28:R29))</f>
        <v/>
      </c>
      <c r="U28" s="353"/>
    </row>
    <row r="29" spans="2:21" ht="14.25" customHeight="1" x14ac:dyDescent="0.15">
      <c r="B29" s="353"/>
      <c r="C29" s="363"/>
      <c r="D29" s="324"/>
      <c r="E29" s="319">
        <v>14</v>
      </c>
      <c r="F29" s="319" t="s">
        <v>51</v>
      </c>
      <c r="G29" s="319">
        <v>0</v>
      </c>
      <c r="H29" s="324"/>
      <c r="I29" s="363"/>
      <c r="J29" s="353"/>
      <c r="L29" s="361"/>
      <c r="M29" s="353"/>
      <c r="N29" s="363"/>
      <c r="O29" s="324"/>
      <c r="P29" s="319"/>
      <c r="Q29" s="319" t="s">
        <v>51</v>
      </c>
      <c r="R29" s="319"/>
      <c r="S29" s="324"/>
      <c r="T29" s="363"/>
      <c r="U29" s="353"/>
    </row>
    <row r="30" spans="2:21" ht="18.75" x14ac:dyDescent="0.15">
      <c r="B30" s="54" t="s">
        <v>374</v>
      </c>
      <c r="C30" s="52"/>
      <c r="D30" s="52"/>
      <c r="E30" s="354" t="s">
        <v>29</v>
      </c>
      <c r="F30" s="354"/>
      <c r="G30" s="354"/>
      <c r="H30" s="52"/>
      <c r="I30" s="52"/>
      <c r="J30" s="55" t="s">
        <v>131</v>
      </c>
      <c r="L30" s="361"/>
      <c r="M30" s="54"/>
      <c r="N30" s="52"/>
      <c r="O30" s="52"/>
      <c r="P30" s="354" t="s">
        <v>29</v>
      </c>
      <c r="Q30" s="354"/>
      <c r="R30" s="354"/>
      <c r="S30" s="52"/>
      <c r="T30" s="52"/>
      <c r="U30" s="55"/>
    </row>
    <row r="31" spans="2:21" ht="18.75" x14ac:dyDescent="0.15">
      <c r="B31" s="56"/>
      <c r="C31" s="52"/>
      <c r="D31" s="52"/>
      <c r="E31" s="354" t="s">
        <v>30</v>
      </c>
      <c r="F31" s="354"/>
      <c r="G31" s="354"/>
      <c r="H31" s="52"/>
      <c r="I31" s="52"/>
      <c r="J31" s="57"/>
      <c r="L31" s="361"/>
      <c r="M31" s="56"/>
      <c r="N31" s="52"/>
      <c r="O31" s="52"/>
      <c r="P31" s="354" t="s">
        <v>30</v>
      </c>
      <c r="Q31" s="354"/>
      <c r="R31" s="354"/>
      <c r="S31" s="52"/>
      <c r="T31" s="52"/>
      <c r="U31" s="57"/>
    </row>
    <row r="32" spans="2:21" ht="18.75" x14ac:dyDescent="0.15">
      <c r="B32" s="56"/>
      <c r="C32" s="320"/>
      <c r="D32" s="320"/>
      <c r="E32" s="354" t="s">
        <v>31</v>
      </c>
      <c r="F32" s="354"/>
      <c r="G32" s="354"/>
      <c r="H32" s="320"/>
      <c r="I32" s="320"/>
      <c r="J32" s="57"/>
      <c r="L32" s="362"/>
      <c r="M32" s="56"/>
      <c r="N32" s="320"/>
      <c r="O32" s="320"/>
      <c r="P32" s="354" t="s">
        <v>31</v>
      </c>
      <c r="Q32" s="354"/>
      <c r="R32" s="354"/>
      <c r="S32" s="320"/>
      <c r="T32" s="320"/>
      <c r="U32" s="57"/>
    </row>
    <row r="33" spans="2:21" ht="18.75" x14ac:dyDescent="0.15">
      <c r="B33" s="79"/>
      <c r="C33" s="325"/>
      <c r="D33" s="12"/>
      <c r="E33" s="318"/>
      <c r="F33" s="318"/>
      <c r="G33" s="318"/>
      <c r="H33" s="12"/>
      <c r="I33" s="325"/>
      <c r="J33" s="326"/>
      <c r="L33" s="327"/>
      <c r="M33" s="79"/>
      <c r="N33" s="325"/>
      <c r="O33" s="12"/>
      <c r="P33" s="318"/>
      <c r="Q33" s="318"/>
      <c r="R33" s="318"/>
      <c r="S33" s="12"/>
      <c r="T33" s="325"/>
      <c r="U33" s="326"/>
    </row>
    <row r="34" spans="2:21" ht="14.25" customHeight="1" x14ac:dyDescent="0.15">
      <c r="B34" s="358"/>
      <c r="C34" s="359" t="str">
        <f>IF(ISBLANK(E34),"",SUM(E34:E35))</f>
        <v/>
      </c>
      <c r="D34" s="64"/>
      <c r="E34" s="321"/>
      <c r="F34" s="321" t="s">
        <v>51</v>
      </c>
      <c r="G34" s="321"/>
      <c r="H34" s="64"/>
      <c r="I34" s="359" t="str">
        <f>IF(ISBLANK(G34),"",SUM(G34:G35))</f>
        <v/>
      </c>
      <c r="J34" s="358"/>
      <c r="L34" s="355"/>
      <c r="M34" s="358"/>
      <c r="N34" s="359" t="str">
        <f>IF(ISBLANK(P34),"",SUM(P34:P35))</f>
        <v/>
      </c>
      <c r="O34" s="64"/>
      <c r="P34" s="321"/>
      <c r="Q34" s="321" t="s">
        <v>51</v>
      </c>
      <c r="R34" s="321"/>
      <c r="S34" s="64"/>
      <c r="T34" s="359" t="str">
        <f>IF(ISBLANK(R34),"",SUM(R34:R35))</f>
        <v/>
      </c>
      <c r="U34" s="358"/>
    </row>
    <row r="35" spans="2:21" ht="14.25" customHeight="1" x14ac:dyDescent="0.15">
      <c r="B35" s="358"/>
      <c r="C35" s="359"/>
      <c r="D35" s="64"/>
      <c r="E35" s="321"/>
      <c r="F35" s="321" t="s">
        <v>51</v>
      </c>
      <c r="G35" s="321"/>
      <c r="H35" s="64"/>
      <c r="I35" s="359"/>
      <c r="J35" s="358"/>
      <c r="L35" s="356"/>
      <c r="M35" s="358"/>
      <c r="N35" s="359"/>
      <c r="O35" s="64"/>
      <c r="P35" s="321"/>
      <c r="Q35" s="321" t="s">
        <v>51</v>
      </c>
      <c r="R35" s="321"/>
      <c r="S35" s="64"/>
      <c r="T35" s="359"/>
      <c r="U35" s="358"/>
    </row>
    <row r="36" spans="2:21" ht="18.75" x14ac:dyDescent="0.15">
      <c r="B36" s="58"/>
      <c r="C36" s="322"/>
      <c r="D36" s="64"/>
      <c r="E36" s="351" t="s">
        <v>29</v>
      </c>
      <c r="F36" s="351"/>
      <c r="G36" s="351"/>
      <c r="H36" s="64"/>
      <c r="I36" s="322"/>
      <c r="J36" s="59"/>
      <c r="L36" s="356"/>
      <c r="M36" s="58"/>
      <c r="N36" s="322"/>
      <c r="O36" s="64"/>
      <c r="P36" s="351" t="s">
        <v>29</v>
      </c>
      <c r="Q36" s="351"/>
      <c r="R36" s="351"/>
      <c r="S36" s="64"/>
      <c r="T36" s="322"/>
      <c r="U36" s="59"/>
    </row>
    <row r="37" spans="2:21" ht="18.75" x14ac:dyDescent="0.15">
      <c r="B37" s="60"/>
      <c r="C37" s="322"/>
      <c r="D37" s="64"/>
      <c r="E37" s="351" t="s">
        <v>30</v>
      </c>
      <c r="F37" s="351"/>
      <c r="G37" s="351"/>
      <c r="H37" s="64"/>
      <c r="I37" s="322"/>
      <c r="J37" s="61"/>
      <c r="L37" s="356"/>
      <c r="M37" s="60"/>
      <c r="N37" s="322"/>
      <c r="O37" s="64"/>
      <c r="P37" s="351" t="s">
        <v>30</v>
      </c>
      <c r="Q37" s="351"/>
      <c r="R37" s="351"/>
      <c r="S37" s="64"/>
      <c r="T37" s="322"/>
      <c r="U37" s="61"/>
    </row>
    <row r="38" spans="2:21" ht="18.75" x14ac:dyDescent="0.15">
      <c r="B38" s="60"/>
      <c r="C38" s="322"/>
      <c r="D38" s="64"/>
      <c r="E38" s="351" t="s">
        <v>31</v>
      </c>
      <c r="F38" s="351"/>
      <c r="G38" s="351"/>
      <c r="H38" s="64"/>
      <c r="I38" s="322"/>
      <c r="J38" s="61"/>
      <c r="L38" s="357"/>
      <c r="M38" s="60"/>
      <c r="N38" s="322"/>
      <c r="O38" s="64"/>
      <c r="P38" s="351" t="s">
        <v>31</v>
      </c>
      <c r="Q38" s="351"/>
      <c r="R38" s="351"/>
      <c r="S38" s="64"/>
      <c r="T38" s="322"/>
      <c r="U38" s="61"/>
    </row>
    <row r="39" spans="2:21" ht="18.75" x14ac:dyDescent="0.15">
      <c r="B39" s="79"/>
      <c r="C39" s="325"/>
      <c r="D39" s="12"/>
      <c r="E39" s="318"/>
      <c r="F39" s="318"/>
      <c r="G39" s="318"/>
      <c r="H39" s="12"/>
      <c r="I39" s="325"/>
      <c r="J39" s="326"/>
      <c r="L39" s="325"/>
      <c r="M39" s="79"/>
      <c r="N39" s="325"/>
      <c r="O39" s="12"/>
      <c r="P39" s="318"/>
      <c r="Q39" s="318"/>
      <c r="R39" s="318"/>
      <c r="S39" s="12"/>
      <c r="T39" s="325"/>
      <c r="U39" s="326"/>
    </row>
    <row r="40" spans="2:21" ht="14.25" customHeight="1" x14ac:dyDescent="0.15">
      <c r="B40" s="353"/>
      <c r="C40" s="363" t="str">
        <f>IF(ISBLANK(E40),"",SUM(E40:E41))</f>
        <v/>
      </c>
      <c r="D40" s="324"/>
      <c r="E40" s="319"/>
      <c r="F40" s="319" t="s">
        <v>51</v>
      </c>
      <c r="G40" s="319"/>
      <c r="H40" s="324"/>
      <c r="I40" s="363" t="str">
        <f>IF(ISBLANK(G40),"",SUM(G40:G41))</f>
        <v/>
      </c>
      <c r="J40" s="353"/>
      <c r="L40" s="352"/>
      <c r="M40" s="349"/>
      <c r="N40" s="352"/>
      <c r="O40" s="12"/>
      <c r="P40" s="318"/>
      <c r="Q40" s="318"/>
      <c r="R40" s="318"/>
      <c r="S40" s="12"/>
      <c r="T40" s="352"/>
      <c r="U40" s="349"/>
    </row>
    <row r="41" spans="2:21" ht="14.25" customHeight="1" x14ac:dyDescent="0.15">
      <c r="B41" s="353"/>
      <c r="C41" s="363"/>
      <c r="D41" s="324"/>
      <c r="E41" s="319"/>
      <c r="F41" s="319" t="s">
        <v>51</v>
      </c>
      <c r="G41" s="319"/>
      <c r="H41" s="324"/>
      <c r="I41" s="363"/>
      <c r="J41" s="353"/>
      <c r="L41" s="352"/>
      <c r="M41" s="349"/>
      <c r="N41" s="352"/>
      <c r="O41" s="12"/>
      <c r="P41" s="318"/>
      <c r="Q41" s="318"/>
      <c r="R41" s="318"/>
      <c r="S41" s="12"/>
      <c r="T41" s="352"/>
      <c r="U41" s="349"/>
    </row>
    <row r="42" spans="2:21" ht="18.75" x14ac:dyDescent="0.15">
      <c r="B42" s="54"/>
      <c r="C42" s="52"/>
      <c r="D42" s="52"/>
      <c r="E42" s="354" t="s">
        <v>29</v>
      </c>
      <c r="F42" s="354"/>
      <c r="G42" s="354"/>
      <c r="H42" s="52"/>
      <c r="I42" s="52"/>
      <c r="J42" s="55"/>
      <c r="L42" s="325"/>
      <c r="M42" s="74"/>
      <c r="N42" s="139"/>
      <c r="O42" s="139"/>
      <c r="P42" s="348"/>
      <c r="Q42" s="348"/>
      <c r="R42" s="348"/>
      <c r="S42" s="139"/>
      <c r="T42" s="139"/>
      <c r="U42" s="75"/>
    </row>
    <row r="43" spans="2:21" ht="18.75" x14ac:dyDescent="0.15">
      <c r="B43" s="56"/>
      <c r="C43" s="52"/>
      <c r="D43" s="52"/>
      <c r="E43" s="354" t="s">
        <v>30</v>
      </c>
      <c r="F43" s="354"/>
      <c r="G43" s="354"/>
      <c r="H43" s="52"/>
      <c r="I43" s="52"/>
      <c r="J43" s="57"/>
      <c r="L43" s="325"/>
      <c r="M43" s="74"/>
      <c r="N43" s="139"/>
      <c r="O43" s="139"/>
      <c r="P43" s="348"/>
      <c r="Q43" s="348"/>
      <c r="R43" s="348"/>
      <c r="S43" s="139"/>
      <c r="T43" s="139"/>
      <c r="U43" s="75"/>
    </row>
    <row r="44" spans="2:21" ht="18.75" x14ac:dyDescent="0.15">
      <c r="B44" s="56"/>
      <c r="C44" s="320"/>
      <c r="D44" s="320"/>
      <c r="E44" s="354" t="s">
        <v>31</v>
      </c>
      <c r="F44" s="354"/>
      <c r="G44" s="354"/>
      <c r="H44" s="320"/>
      <c r="I44" s="320"/>
      <c r="J44" s="57"/>
      <c r="L44" s="325"/>
      <c r="M44" s="74"/>
      <c r="N44" s="325"/>
      <c r="O44" s="325"/>
      <c r="P44" s="348"/>
      <c r="Q44" s="348"/>
      <c r="R44" s="348"/>
      <c r="S44" s="325"/>
      <c r="T44" s="325"/>
      <c r="U44" s="75"/>
    </row>
    <row r="45" spans="2:21" ht="14.25" customHeight="1" x14ac:dyDescent="0.15">
      <c r="B45" s="140"/>
      <c r="C45" s="139"/>
      <c r="D45" s="12"/>
      <c r="E45" s="318"/>
      <c r="F45" s="318"/>
      <c r="G45" s="318"/>
      <c r="H45" s="12"/>
      <c r="I45" s="139"/>
      <c r="J45" s="140"/>
      <c r="L45" s="77"/>
      <c r="M45" s="350"/>
      <c r="N45" s="350"/>
      <c r="O45" s="350"/>
      <c r="P45" s="350"/>
      <c r="Q45" s="350"/>
      <c r="R45" s="350"/>
      <c r="S45" s="350"/>
      <c r="T45" s="350"/>
      <c r="U45" s="350"/>
    </row>
    <row r="46" spans="2:21" ht="18.75" x14ac:dyDescent="0.15">
      <c r="B46" s="74"/>
      <c r="C46" s="325"/>
      <c r="D46" s="12"/>
      <c r="E46" s="348"/>
      <c r="F46" s="348"/>
      <c r="G46" s="348"/>
      <c r="H46" s="12"/>
      <c r="I46" s="325"/>
      <c r="J46" s="75"/>
      <c r="M46" s="350"/>
      <c r="N46" s="350"/>
      <c r="O46" s="350"/>
      <c r="P46" s="350"/>
      <c r="Q46" s="350"/>
      <c r="R46" s="350"/>
      <c r="S46" s="350"/>
      <c r="T46" s="350"/>
      <c r="U46" s="350"/>
    </row>
    <row r="47" spans="2:21" ht="18.75" x14ac:dyDescent="0.15">
      <c r="B47" s="74"/>
      <c r="C47" s="325"/>
      <c r="D47" s="12"/>
      <c r="E47" s="348"/>
      <c r="F47" s="348"/>
      <c r="G47" s="348"/>
      <c r="H47" s="12"/>
      <c r="I47" s="325"/>
      <c r="J47" s="75"/>
      <c r="M47" s="140"/>
      <c r="N47" s="139"/>
      <c r="O47" s="12"/>
      <c r="P47" s="318"/>
      <c r="Q47" s="318"/>
      <c r="R47" s="318"/>
      <c r="S47" s="12"/>
      <c r="T47" s="139"/>
      <c r="U47" s="140"/>
    </row>
    <row r="48" spans="2:21" ht="18.75" x14ac:dyDescent="0.15">
      <c r="B48" s="74"/>
      <c r="C48" s="325"/>
      <c r="D48" s="12"/>
      <c r="E48" s="348"/>
      <c r="F48" s="348"/>
      <c r="G48" s="348"/>
      <c r="H48" s="12"/>
      <c r="I48" s="325"/>
      <c r="J48" s="75"/>
      <c r="M48" s="74"/>
      <c r="N48" s="325"/>
      <c r="O48" s="12"/>
      <c r="P48" s="348"/>
      <c r="Q48" s="348"/>
      <c r="R48" s="348"/>
      <c r="S48" s="12"/>
      <c r="T48" s="325"/>
      <c r="U48" s="75"/>
    </row>
    <row r="49" spans="2:21" ht="18.75" x14ac:dyDescent="0.15">
      <c r="B49" s="76"/>
      <c r="C49" s="77"/>
      <c r="D49" s="77"/>
      <c r="E49" s="76"/>
      <c r="F49" s="76"/>
      <c r="G49" s="76"/>
      <c r="H49" s="77"/>
      <c r="I49" s="77"/>
      <c r="J49" s="76"/>
      <c r="M49" s="74"/>
      <c r="N49" s="325"/>
      <c r="O49" s="12"/>
      <c r="P49" s="348"/>
      <c r="Q49" s="348"/>
      <c r="R49" s="348"/>
      <c r="S49" s="12"/>
      <c r="T49" s="325"/>
      <c r="U49" s="75"/>
    </row>
    <row r="50" spans="2:21" ht="18.75" x14ac:dyDescent="0.15">
      <c r="J50" s="78"/>
      <c r="M50" s="74"/>
      <c r="N50" s="325"/>
      <c r="O50" s="12"/>
      <c r="P50" s="348"/>
      <c r="Q50" s="348"/>
      <c r="R50" s="348"/>
      <c r="S50" s="12"/>
      <c r="T50" s="325"/>
      <c r="U50" s="75"/>
    </row>
    <row r="51" spans="2:21" x14ac:dyDescent="0.15">
      <c r="M51" s="76"/>
      <c r="N51" s="77"/>
      <c r="O51" s="77"/>
      <c r="P51" s="76"/>
      <c r="Q51" s="76"/>
      <c r="R51" s="76"/>
      <c r="S51" s="77"/>
      <c r="T51" s="77"/>
      <c r="U51" s="76"/>
    </row>
    <row r="52" spans="2:21" x14ac:dyDescent="0.15">
      <c r="U52" s="78"/>
    </row>
  </sheetData>
  <mergeCells count="120">
    <mergeCell ref="P43:R43"/>
    <mergeCell ref="P44:R44"/>
    <mergeCell ref="M45:U46"/>
    <mergeCell ref="P48:R48"/>
    <mergeCell ref="P49:R49"/>
    <mergeCell ref="P50:R50"/>
    <mergeCell ref="L40:L41"/>
    <mergeCell ref="M40:M41"/>
    <mergeCell ref="N40:N41"/>
    <mergeCell ref="T40:T41"/>
    <mergeCell ref="U40:U41"/>
    <mergeCell ref="P42:R42"/>
    <mergeCell ref="L34:L38"/>
    <mergeCell ref="M34:M35"/>
    <mergeCell ref="N34:N35"/>
    <mergeCell ref="T34:T35"/>
    <mergeCell ref="U34:U35"/>
    <mergeCell ref="P36:R36"/>
    <mergeCell ref="P37:R37"/>
    <mergeCell ref="P38:R38"/>
    <mergeCell ref="L28:L32"/>
    <mergeCell ref="M28:M29"/>
    <mergeCell ref="N28:N29"/>
    <mergeCell ref="T28:T29"/>
    <mergeCell ref="U28:U29"/>
    <mergeCell ref="P30:R30"/>
    <mergeCell ref="P31:R31"/>
    <mergeCell ref="P32:R32"/>
    <mergeCell ref="L22:L26"/>
    <mergeCell ref="M22:M23"/>
    <mergeCell ref="N22:N23"/>
    <mergeCell ref="T22:T23"/>
    <mergeCell ref="U22:U23"/>
    <mergeCell ref="P24:R24"/>
    <mergeCell ref="P25:R25"/>
    <mergeCell ref="P26:R26"/>
    <mergeCell ref="P14:R14"/>
    <mergeCell ref="L16:L20"/>
    <mergeCell ref="M16:M17"/>
    <mergeCell ref="N16:N17"/>
    <mergeCell ref="T16:T17"/>
    <mergeCell ref="U16:U17"/>
    <mergeCell ref="P18:R18"/>
    <mergeCell ref="P19:R19"/>
    <mergeCell ref="P20:R20"/>
    <mergeCell ref="U4:U5"/>
    <mergeCell ref="P6:R6"/>
    <mergeCell ref="P7:R7"/>
    <mergeCell ref="P8:R8"/>
    <mergeCell ref="L10:L14"/>
    <mergeCell ref="M10:M11"/>
    <mergeCell ref="N10:N11"/>
    <mergeCell ref="T10:T11"/>
    <mergeCell ref="U10:U11"/>
    <mergeCell ref="P12:R12"/>
    <mergeCell ref="E48:G48"/>
    <mergeCell ref="L1:T1"/>
    <mergeCell ref="N2:T2"/>
    <mergeCell ref="L4:L8"/>
    <mergeCell ref="M4:M5"/>
    <mergeCell ref="N4:N5"/>
    <mergeCell ref="O4:O5"/>
    <mergeCell ref="S4:S5"/>
    <mergeCell ref="T4:T5"/>
    <mergeCell ref="P13:R13"/>
    <mergeCell ref="J40:J41"/>
    <mergeCell ref="E42:G42"/>
    <mergeCell ref="E43:G43"/>
    <mergeCell ref="E44:G44"/>
    <mergeCell ref="E46:G46"/>
    <mergeCell ref="E47:G47"/>
    <mergeCell ref="E36:G36"/>
    <mergeCell ref="E37:G37"/>
    <mergeCell ref="E38:G38"/>
    <mergeCell ref="E24:G24"/>
    <mergeCell ref="E25:G25"/>
    <mergeCell ref="E26:G26"/>
    <mergeCell ref="J16:J17"/>
    <mergeCell ref="E18:G18"/>
    <mergeCell ref="B40:B41"/>
    <mergeCell ref="C40:C41"/>
    <mergeCell ref="I40:I41"/>
    <mergeCell ref="J28:J29"/>
    <mergeCell ref="E30:G30"/>
    <mergeCell ref="E31:G31"/>
    <mergeCell ref="E32:G32"/>
    <mergeCell ref="B34:B35"/>
    <mergeCell ref="C34:C35"/>
    <mergeCell ref="I34:I35"/>
    <mergeCell ref="J34:J35"/>
    <mergeCell ref="B28:B29"/>
    <mergeCell ref="C28:C29"/>
    <mergeCell ref="I28:I29"/>
    <mergeCell ref="E19:G19"/>
    <mergeCell ref="E20:G20"/>
    <mergeCell ref="B22:B23"/>
    <mergeCell ref="C22:C23"/>
    <mergeCell ref="I22:I23"/>
    <mergeCell ref="J22:J23"/>
    <mergeCell ref="E12:G12"/>
    <mergeCell ref="E13:G13"/>
    <mergeCell ref="E14:G14"/>
    <mergeCell ref="B16:B17"/>
    <mergeCell ref="C16:C17"/>
    <mergeCell ref="I16:I17"/>
    <mergeCell ref="J4:J5"/>
    <mergeCell ref="E6:G6"/>
    <mergeCell ref="E7:G7"/>
    <mergeCell ref="E8:G8"/>
    <mergeCell ref="B10:B11"/>
    <mergeCell ref="C10:C11"/>
    <mergeCell ref="I10:I11"/>
    <mergeCell ref="J10:J11"/>
    <mergeCell ref="B1:I1"/>
    <mergeCell ref="C2:I2"/>
    <mergeCell ref="B4:B5"/>
    <mergeCell ref="C4:C5"/>
    <mergeCell ref="D4:D5"/>
    <mergeCell ref="H4:H5"/>
    <mergeCell ref="I4:I5"/>
  </mergeCells>
  <phoneticPr fontId="27"/>
  <dataValidations count="1">
    <dataValidation type="list" allowBlank="1" showInputMessage="1" showErrorMessage="1" sqref="L4:L8 L10:L14 L16:L20 L22:L26 L28:L32 L34:L38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28</vt:i4>
      </vt:variant>
    </vt:vector>
  </HeadingPairs>
  <TitlesOfParts>
    <vt:vector size="56" baseType="lpstr">
      <vt:lpstr>試合結果 (22節)</vt:lpstr>
      <vt:lpstr>カブス星取表</vt:lpstr>
      <vt:lpstr>カブス順位表</vt:lpstr>
      <vt:lpstr>秋季星取表</vt:lpstr>
      <vt:lpstr>秋季順位表</vt:lpstr>
      <vt:lpstr>春季星取表</vt:lpstr>
      <vt:lpstr>春季順位表</vt:lpstr>
      <vt:lpstr>試合結果 (21節)</vt:lpstr>
      <vt:lpstr>試合結果 (20節)</vt:lpstr>
      <vt:lpstr>試合結果 (19節)</vt:lpstr>
      <vt:lpstr>試合結果 (18節)</vt:lpstr>
      <vt:lpstr>試合結果 (17節)</vt:lpstr>
      <vt:lpstr>試合結果 (16節)</vt:lpstr>
      <vt:lpstr>試合結果 (15節)</vt:lpstr>
      <vt:lpstr>試合結果 (14節)</vt:lpstr>
      <vt:lpstr>試合結果 (13節)</vt:lpstr>
      <vt:lpstr>試合結果 (12節)</vt:lpstr>
      <vt:lpstr>試合結果 (11節)</vt:lpstr>
      <vt:lpstr>試合結果 (10節)</vt:lpstr>
      <vt:lpstr>試合結果 (９節)</vt:lpstr>
      <vt:lpstr>試合結果 (8節)</vt:lpstr>
      <vt:lpstr>試合結果 (7節)</vt:lpstr>
      <vt:lpstr>試合結果 (6節)</vt:lpstr>
      <vt:lpstr>試合結果 (5節)</vt:lpstr>
      <vt:lpstr>試合結果 (4節)</vt:lpstr>
      <vt:lpstr>試合結果 (3節)</vt:lpstr>
      <vt:lpstr>試合結果 (2節)</vt:lpstr>
      <vt:lpstr>試合結果 (1節)</vt:lpstr>
      <vt:lpstr>カブス順位表!Print_Area</vt:lpstr>
      <vt:lpstr>カブス星取表!Print_Area</vt:lpstr>
      <vt:lpstr>'試合結果 (10節)'!Print_Area</vt:lpstr>
      <vt:lpstr>'試合結果 (11節)'!Print_Area</vt:lpstr>
      <vt:lpstr>'試合結果 (12節)'!Print_Area</vt:lpstr>
      <vt:lpstr>'試合結果 (13節)'!Print_Area</vt:lpstr>
      <vt:lpstr>'試合結果 (14節)'!Print_Area</vt:lpstr>
      <vt:lpstr>'試合結果 (15節)'!Print_Area</vt:lpstr>
      <vt:lpstr>'試合結果 (16節)'!Print_Area</vt:lpstr>
      <vt:lpstr>'試合結果 (17節)'!Print_Area</vt:lpstr>
      <vt:lpstr>'試合結果 (18節)'!Print_Area</vt:lpstr>
      <vt:lpstr>'試合結果 (19節)'!Print_Area</vt:lpstr>
      <vt:lpstr>'試合結果 (1節)'!Print_Area</vt:lpstr>
      <vt:lpstr>'試合結果 (20節)'!Print_Area</vt:lpstr>
      <vt:lpstr>'試合結果 (21節)'!Print_Area</vt:lpstr>
      <vt:lpstr>'試合結果 (22節)'!Print_Area</vt:lpstr>
      <vt:lpstr>'試合結果 (2節)'!Print_Area</vt:lpstr>
      <vt:lpstr>'試合結果 (3節)'!Print_Area</vt:lpstr>
      <vt:lpstr>'試合結果 (4節)'!Print_Area</vt:lpstr>
      <vt:lpstr>'試合結果 (5節)'!Print_Area</vt:lpstr>
      <vt:lpstr>'試合結果 (6節)'!Print_Area</vt:lpstr>
      <vt:lpstr>'試合結果 (7節)'!Print_Area</vt:lpstr>
      <vt:lpstr>'試合結果 (8節)'!Print_Area</vt:lpstr>
      <vt:lpstr>'試合結果 (９節)'!Print_Area</vt:lpstr>
      <vt:lpstr>秋季順位表!Print_Area</vt:lpstr>
      <vt:lpstr>秋季星取表!Print_Area</vt:lpstr>
      <vt:lpstr>春季順位表!Print_Area</vt:lpstr>
      <vt:lpstr>春季星取表!Print_Area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教員４３</cp:lastModifiedBy>
  <cp:lastPrinted>2020-10-27T00:08:41Z</cp:lastPrinted>
  <dcterms:created xsi:type="dcterms:W3CDTF">2008-03-04T02:08:01Z</dcterms:created>
  <dcterms:modified xsi:type="dcterms:W3CDTF">2021-10-10T23:22:17Z</dcterms:modified>
</cp:coreProperties>
</file>