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松前中学校校務18\Desktop\"/>
    </mc:Choice>
  </mc:AlternateContent>
  <xr:revisionPtr revIDLastSave="0" documentId="13_ncr:1_{723643AC-3626-4B5A-BEEE-1D0259B6EAD2}" xr6:coauthVersionLast="47" xr6:coauthVersionMax="47" xr10:uidLastSave="{00000000-0000-0000-0000-000000000000}"/>
  <bookViews>
    <workbookView xWindow="-120" yWindow="-120" windowWidth="20730" windowHeight="11160" tabRatio="658" firstSheet="18" activeTab="20" xr2:uid="{00000000-000D-0000-FFFF-FFFF00000000}"/>
  </bookViews>
  <sheets>
    <sheet name="試合結果 (２２節)" sheetId="143" r:id="rId1"/>
    <sheet name="試合結果 (20.21節) " sheetId="140" r:id="rId2"/>
    <sheet name="試合結果 (１９節)" sheetId="138" r:id="rId3"/>
    <sheet name="試合結果 (１8節) " sheetId="137" r:id="rId4"/>
    <sheet name="試合結果 (１7節)  " sheetId="136" r:id="rId5"/>
    <sheet name="試合結果 (１6節)  " sheetId="135" r:id="rId6"/>
    <sheet name="試合結果 (15節)" sheetId="134" r:id="rId7"/>
    <sheet name="試合結果 (14節)" sheetId="133" r:id="rId8"/>
    <sheet name="試合結果 (13節) " sheetId="132" r:id="rId9"/>
    <sheet name="試合結果 (１２節) " sheetId="131" r:id="rId10"/>
    <sheet name="試合結果 (10.11節) " sheetId="130" r:id="rId11"/>
    <sheet name="試合結果 (9節) " sheetId="129" r:id="rId12"/>
    <sheet name="試合結果 (8節)" sheetId="128" r:id="rId13"/>
    <sheet name="試合結果 (7節)" sheetId="127" r:id="rId14"/>
    <sheet name="試合結果 (6節)" sheetId="126" r:id="rId15"/>
    <sheet name="試合結果 (5節)" sheetId="125" r:id="rId16"/>
    <sheet name="試合結果 (4節)" sheetId="124" r:id="rId17"/>
    <sheet name="試合結果 (3節)" sheetId="123" r:id="rId18"/>
    <sheet name="試合結果 (2節)" sheetId="122" r:id="rId19"/>
    <sheet name="試合結果 (1節)" sheetId="111" r:id="rId20"/>
    <sheet name="カブス星取表" sheetId="34" r:id="rId21"/>
    <sheet name="カブス順位表" sheetId="9" r:id="rId22"/>
    <sheet name="秋季星取表 " sheetId="141" r:id="rId23"/>
    <sheet name="秋季順位表" sheetId="142" r:id="rId24"/>
    <sheet name="春季星取表" sheetId="120" r:id="rId25"/>
    <sheet name="春季順位表" sheetId="121" r:id="rId26"/>
  </sheets>
  <externalReferences>
    <externalReference r:id="rId27"/>
  </externalReferences>
  <definedNames>
    <definedName name="_xlnm.Print_Area" localSheetId="21">カブス順位表!$B$1:$K$24</definedName>
    <definedName name="_xlnm.Print_Area" localSheetId="20">カブス星取表!$C$1:$CE$77</definedName>
    <definedName name="_xlnm.Print_Area" localSheetId="10">'試合結果 (10.11節) '!$C$1:$K$39</definedName>
    <definedName name="_xlnm.Print_Area" localSheetId="9">'試合結果 (１２節) '!$B$1:$K$29</definedName>
    <definedName name="_xlnm.Print_Area" localSheetId="8">'試合結果 (13節) '!$C$1:$K$39</definedName>
    <definedName name="_xlnm.Print_Area" localSheetId="7">'試合結果 (14節)'!$C$1:$K$39</definedName>
    <definedName name="_xlnm.Print_Area" localSheetId="6">'試合結果 (15節)'!$C$1:$K$39</definedName>
    <definedName name="_xlnm.Print_Area" localSheetId="5">'試合結果 (１6節)  '!$B$1:$K$29</definedName>
    <definedName name="_xlnm.Print_Area" localSheetId="4">'試合結果 (１7節)  '!$B$1:$K$32</definedName>
    <definedName name="_xlnm.Print_Area" localSheetId="3">'試合結果 (１8節) '!$B$1:$K$32</definedName>
    <definedName name="_xlnm.Print_Area" localSheetId="2">'試合結果 (１９節)'!$B$1:$K$32</definedName>
    <definedName name="_xlnm.Print_Area" localSheetId="19">'試合結果 (1節)'!$C$1:$K$39</definedName>
    <definedName name="_xlnm.Print_Area" localSheetId="1">'試合結果 (20.21節) '!$C$1:$K$39</definedName>
    <definedName name="_xlnm.Print_Area" localSheetId="0">'試合結果 (２２節)'!$B$1:$K$45</definedName>
    <definedName name="_xlnm.Print_Area" localSheetId="18">'試合結果 (2節)'!$C$1:$K$39</definedName>
    <definedName name="_xlnm.Print_Area" localSheetId="17">'試合結果 (3節)'!$C$1:$K$39</definedName>
    <definedName name="_xlnm.Print_Area" localSheetId="16">'試合結果 (4節)'!$C$1:$K$39</definedName>
    <definedName name="_xlnm.Print_Area" localSheetId="15">'試合結果 (5節)'!$B$1:$K$46</definedName>
    <definedName name="_xlnm.Print_Area" localSheetId="14">'試合結果 (6節)'!$B$1:$K$29</definedName>
    <definedName name="_xlnm.Print_Area" localSheetId="13">'試合結果 (7節)'!$B$1:$K$29</definedName>
    <definedName name="_xlnm.Print_Area" localSheetId="12">'試合結果 (8節)'!$B$1:$K$29</definedName>
    <definedName name="_xlnm.Print_Area" localSheetId="11">'試合結果 (9節) '!$C$1:$K$39</definedName>
    <definedName name="_xlnm.Print_Area" localSheetId="23">秋季順位表!$B$1:$K$9</definedName>
    <definedName name="_xlnm.Print_Area" localSheetId="22">'秋季星取表 '!$C$1:$AQ$25</definedName>
    <definedName name="_xlnm.Print_Area" localSheetId="25">春季順位表!$B$1:$K$11</definedName>
    <definedName name="_xlnm.Print_Area" localSheetId="24">春季星取表!$C$1:$AW$33</definedName>
    <definedName name="あ" localSheetId="9">#REF!</definedName>
    <definedName name="あ" localSheetId="5">#REF!</definedName>
    <definedName name="あ" localSheetId="4">#REF!</definedName>
    <definedName name="あ" localSheetId="3">#REF!</definedName>
    <definedName name="あ" localSheetId="2">#REF!</definedName>
    <definedName name="あ">#REF!</definedName>
    <definedName name="一部" localSheetId="20">カブス星取表!#REF!</definedName>
    <definedName name="一部" localSheetId="10">#REF!</definedName>
    <definedName name="一部" localSheetId="9">#REF!</definedName>
    <definedName name="一部" localSheetId="8">#REF!</definedName>
    <definedName name="一部" localSheetId="7">#REF!</definedName>
    <definedName name="一部" localSheetId="6">#REF!</definedName>
    <definedName name="一部" localSheetId="5">#REF!</definedName>
    <definedName name="一部" localSheetId="4">#REF!</definedName>
    <definedName name="一部" localSheetId="3">#REF!</definedName>
    <definedName name="一部" localSheetId="2">#REF!</definedName>
    <definedName name="一部" localSheetId="19">#REF!</definedName>
    <definedName name="一部" localSheetId="1">#REF!</definedName>
    <definedName name="一部" localSheetId="0">#REF!</definedName>
    <definedName name="一部" localSheetId="18">#REF!</definedName>
    <definedName name="一部" localSheetId="17">#REF!</definedName>
    <definedName name="一部" localSheetId="16">#REF!</definedName>
    <definedName name="一部" localSheetId="15">#REF!</definedName>
    <definedName name="一部" localSheetId="14">#REF!</definedName>
    <definedName name="一部" localSheetId="13">#REF!</definedName>
    <definedName name="一部" localSheetId="12">#REF!</definedName>
    <definedName name="一部" localSheetId="11">#REF!</definedName>
    <definedName name="一部" localSheetId="22">'秋季星取表 '!#REF!</definedName>
    <definedName name="一部" localSheetId="24">春季星取表!#REF!</definedName>
    <definedName name="一部">#REF!</definedName>
    <definedName name="三部" localSheetId="20">カブス星取表!#REF!</definedName>
    <definedName name="三部" localSheetId="10">#REF!</definedName>
    <definedName name="三部" localSheetId="9">#REF!</definedName>
    <definedName name="三部" localSheetId="8">#REF!</definedName>
    <definedName name="三部" localSheetId="7">#REF!</definedName>
    <definedName name="三部" localSheetId="6">#REF!</definedName>
    <definedName name="三部" localSheetId="5">#REF!</definedName>
    <definedName name="三部" localSheetId="4">#REF!</definedName>
    <definedName name="三部" localSheetId="3">#REF!</definedName>
    <definedName name="三部" localSheetId="2">#REF!</definedName>
    <definedName name="三部" localSheetId="19">#REF!</definedName>
    <definedName name="三部" localSheetId="1">#REF!</definedName>
    <definedName name="三部" localSheetId="0">#REF!</definedName>
    <definedName name="三部" localSheetId="18">#REF!</definedName>
    <definedName name="三部" localSheetId="17">#REF!</definedName>
    <definedName name="三部" localSheetId="16">#REF!</definedName>
    <definedName name="三部" localSheetId="15">#REF!</definedName>
    <definedName name="三部" localSheetId="14">#REF!</definedName>
    <definedName name="三部" localSheetId="13">#REF!</definedName>
    <definedName name="三部" localSheetId="12">#REF!</definedName>
    <definedName name="三部" localSheetId="11">#REF!</definedName>
    <definedName name="三部" localSheetId="22">'秋季星取表 '!#REF!</definedName>
    <definedName name="三部" localSheetId="24">春季星取表!#REF!</definedName>
    <definedName name="三部">#REF!</definedName>
    <definedName name="四部" localSheetId="20">カブス星取表!#REF!</definedName>
    <definedName name="四部" localSheetId="10">#REF!</definedName>
    <definedName name="四部" localSheetId="9">#REF!</definedName>
    <definedName name="四部" localSheetId="8">#REF!</definedName>
    <definedName name="四部" localSheetId="7">#REF!</definedName>
    <definedName name="四部" localSheetId="6">#REF!</definedName>
    <definedName name="四部" localSheetId="5">#REF!</definedName>
    <definedName name="四部" localSheetId="4">#REF!</definedName>
    <definedName name="四部" localSheetId="3">#REF!</definedName>
    <definedName name="四部" localSheetId="2">#REF!</definedName>
    <definedName name="四部" localSheetId="19">#REF!</definedName>
    <definedName name="四部" localSheetId="1">#REF!</definedName>
    <definedName name="四部" localSheetId="0">#REF!</definedName>
    <definedName name="四部" localSheetId="18">#REF!</definedName>
    <definedName name="四部" localSheetId="17">#REF!</definedName>
    <definedName name="四部" localSheetId="16">#REF!</definedName>
    <definedName name="四部" localSheetId="15">#REF!</definedName>
    <definedName name="四部" localSheetId="14">#REF!</definedName>
    <definedName name="四部" localSheetId="13">#REF!</definedName>
    <definedName name="四部" localSheetId="12">#REF!</definedName>
    <definedName name="四部" localSheetId="11">#REF!</definedName>
    <definedName name="四部" localSheetId="22">'秋季星取表 '!#REF!</definedName>
    <definedName name="四部" localSheetId="24">春季星取表!#REF!</definedName>
    <definedName name="四部">#REF!</definedName>
    <definedName name="二部" localSheetId="20">カブス星取表!#REF!</definedName>
    <definedName name="二部" localSheetId="10">#REF!</definedName>
    <definedName name="二部" localSheetId="9">#REF!</definedName>
    <definedName name="二部" localSheetId="8">#REF!</definedName>
    <definedName name="二部" localSheetId="7">#REF!</definedName>
    <definedName name="二部" localSheetId="6">#REF!</definedName>
    <definedName name="二部" localSheetId="5">#REF!</definedName>
    <definedName name="二部" localSheetId="4">#REF!</definedName>
    <definedName name="二部" localSheetId="3">#REF!</definedName>
    <definedName name="二部" localSheetId="2">#REF!</definedName>
    <definedName name="二部" localSheetId="19">#REF!</definedName>
    <definedName name="二部" localSheetId="1">#REF!</definedName>
    <definedName name="二部" localSheetId="0">#REF!</definedName>
    <definedName name="二部" localSheetId="18">#REF!</definedName>
    <definedName name="二部" localSheetId="17">#REF!</definedName>
    <definedName name="二部" localSheetId="16">#REF!</definedName>
    <definedName name="二部" localSheetId="15">#REF!</definedName>
    <definedName name="二部" localSheetId="14">#REF!</definedName>
    <definedName name="二部" localSheetId="13">#REF!</definedName>
    <definedName name="二部" localSheetId="12">#REF!</definedName>
    <definedName name="二部" localSheetId="11">#REF!</definedName>
    <definedName name="二部" localSheetId="22">'秋季星取表 '!#REF!</definedName>
    <definedName name="二部" localSheetId="24">春季星取表!#REF!</definedName>
    <definedName name="二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143" l="1"/>
  <c r="D34" i="143"/>
  <c r="J28" i="143"/>
  <c r="D28" i="143"/>
  <c r="J22" i="143"/>
  <c r="D22" i="143"/>
  <c r="J16" i="143"/>
  <c r="D16" i="143"/>
  <c r="J10" i="143"/>
  <c r="D10" i="143"/>
  <c r="J4" i="143"/>
  <c r="D4" i="143"/>
  <c r="K6" i="142"/>
  <c r="K7" i="142"/>
  <c r="K8" i="142"/>
  <c r="K9" i="142"/>
  <c r="K5" i="142"/>
  <c r="J6" i="142"/>
  <c r="J7" i="142"/>
  <c r="J8" i="142"/>
  <c r="J9" i="142"/>
  <c r="J5" i="142"/>
  <c r="I6" i="142"/>
  <c r="I7" i="142"/>
  <c r="I8" i="142"/>
  <c r="I9" i="142"/>
  <c r="I5" i="142"/>
  <c r="H6" i="142"/>
  <c r="H7" i="142"/>
  <c r="H8" i="142"/>
  <c r="H9" i="142"/>
  <c r="H5" i="142"/>
  <c r="G6" i="142"/>
  <c r="G7" i="142"/>
  <c r="G8" i="142"/>
  <c r="G9" i="142"/>
  <c r="G5" i="142"/>
  <c r="F6" i="142"/>
  <c r="F7" i="142"/>
  <c r="F8" i="142"/>
  <c r="F9" i="142"/>
  <c r="F5" i="142"/>
  <c r="E6" i="142"/>
  <c r="E7" i="142"/>
  <c r="E8" i="142"/>
  <c r="E9" i="142"/>
  <c r="E5" i="142"/>
  <c r="D6" i="142"/>
  <c r="D7" i="142"/>
  <c r="D8" i="142"/>
  <c r="D9" i="142"/>
  <c r="D5" i="142"/>
  <c r="C5" i="142"/>
  <c r="C6" i="142"/>
  <c r="C7" i="142"/>
  <c r="C8" i="142"/>
  <c r="C9" i="142"/>
  <c r="C10" i="121"/>
  <c r="C5" i="121"/>
  <c r="L9" i="141"/>
  <c r="AR20" i="141"/>
  <c r="AR16" i="141"/>
  <c r="AR12" i="141"/>
  <c r="AU4" i="120"/>
  <c r="A4" i="120"/>
  <c r="I3" i="142"/>
  <c r="B1" i="142"/>
  <c r="R22" i="141"/>
  <c r="R21" i="141"/>
  <c r="P22" i="141"/>
  <c r="P21" i="141"/>
  <c r="O18" i="141"/>
  <c r="O17" i="141"/>
  <c r="M18" i="141"/>
  <c r="M17" i="141"/>
  <c r="M7" i="141"/>
  <c r="AI4" i="141" s="1"/>
  <c r="P9" i="141"/>
  <c r="U23" i="141"/>
  <c r="S23" i="141"/>
  <c r="U22" i="141"/>
  <c r="S22" i="141"/>
  <c r="U21" i="141"/>
  <c r="S21" i="141"/>
  <c r="O23" i="141"/>
  <c r="M23" i="141"/>
  <c r="O22" i="141"/>
  <c r="M22" i="141"/>
  <c r="O21" i="141"/>
  <c r="M21" i="141"/>
  <c r="L23" i="141"/>
  <c r="J23" i="141"/>
  <c r="L22" i="141"/>
  <c r="J22" i="141"/>
  <c r="L21" i="141"/>
  <c r="J21" i="141"/>
  <c r="X19" i="141"/>
  <c r="V19" i="141"/>
  <c r="X18" i="141"/>
  <c r="V18" i="141"/>
  <c r="X17" i="141"/>
  <c r="V17" i="141"/>
  <c r="R19" i="141"/>
  <c r="P19" i="141"/>
  <c r="R18" i="141"/>
  <c r="P18" i="141"/>
  <c r="R17" i="141"/>
  <c r="P17" i="141"/>
  <c r="L19" i="141"/>
  <c r="J19" i="141"/>
  <c r="L18" i="141"/>
  <c r="J18" i="141"/>
  <c r="L17" i="141"/>
  <c r="J17" i="141"/>
  <c r="X14" i="141"/>
  <c r="V14" i="141"/>
  <c r="X15" i="141"/>
  <c r="V15" i="141"/>
  <c r="AI12" i="141" s="1"/>
  <c r="U15" i="141"/>
  <c r="S15" i="141"/>
  <c r="U14" i="141"/>
  <c r="S14" i="141"/>
  <c r="U13" i="141"/>
  <c r="S13" i="141"/>
  <c r="O15" i="141"/>
  <c r="M15" i="141"/>
  <c r="O14" i="141"/>
  <c r="M14" i="141"/>
  <c r="O13" i="141"/>
  <c r="M13" i="141"/>
  <c r="L15" i="141"/>
  <c r="J15" i="141"/>
  <c r="L14" i="141"/>
  <c r="J14" i="141"/>
  <c r="L13" i="141"/>
  <c r="J13" i="141"/>
  <c r="X11" i="141"/>
  <c r="V11" i="141"/>
  <c r="X10" i="141"/>
  <c r="V10" i="141"/>
  <c r="X9" i="141"/>
  <c r="V9" i="141"/>
  <c r="S11" i="141"/>
  <c r="U11" i="141"/>
  <c r="R11" i="141"/>
  <c r="P11" i="141"/>
  <c r="R10" i="141"/>
  <c r="P10" i="141"/>
  <c r="R9" i="141"/>
  <c r="X7" i="141"/>
  <c r="V7" i="141"/>
  <c r="X6" i="141"/>
  <c r="V6" i="141"/>
  <c r="X5" i="141"/>
  <c r="V5" i="141"/>
  <c r="U7" i="141"/>
  <c r="S7" i="141"/>
  <c r="U6" i="141"/>
  <c r="S6" i="141"/>
  <c r="U5" i="141"/>
  <c r="S5" i="141"/>
  <c r="R7" i="141"/>
  <c r="P7" i="141"/>
  <c r="R6" i="141"/>
  <c r="P6" i="141"/>
  <c r="R5" i="141"/>
  <c r="P5" i="141"/>
  <c r="O6" i="141"/>
  <c r="M6" i="141"/>
  <c r="L10" i="141" s="1"/>
  <c r="O5" i="141"/>
  <c r="O7" i="141" s="1"/>
  <c r="AK4" i="141" s="1"/>
  <c r="AE20" i="141"/>
  <c r="AC20" i="141"/>
  <c r="AA20" i="141"/>
  <c r="AE16" i="141"/>
  <c r="AC16" i="141"/>
  <c r="AA16" i="141"/>
  <c r="AE12" i="141"/>
  <c r="AC12" i="141"/>
  <c r="AA12" i="141"/>
  <c r="J10" i="141"/>
  <c r="AE8" i="141"/>
  <c r="AC8" i="141"/>
  <c r="AA8" i="141"/>
  <c r="AE4" i="141"/>
  <c r="AC4" i="141"/>
  <c r="AA4" i="141"/>
  <c r="V3" i="141"/>
  <c r="S3" i="141"/>
  <c r="P3" i="141"/>
  <c r="M3" i="141"/>
  <c r="J3" i="141"/>
  <c r="AY74" i="34"/>
  <c r="AY73" i="34"/>
  <c r="AW74" i="34"/>
  <c r="AW73" i="34"/>
  <c r="BN64" i="34"/>
  <c r="AJ70" i="34"/>
  <c r="AJ69" i="34"/>
  <c r="AH70" i="34"/>
  <c r="AH69" i="34"/>
  <c r="AM73" i="34"/>
  <c r="AK73" i="34"/>
  <c r="AM74" i="34" s="1"/>
  <c r="AJ61" i="34"/>
  <c r="AH61" i="34"/>
  <c r="AJ62" i="34" s="1"/>
  <c r="AQ55" i="34"/>
  <c r="AA57" i="34"/>
  <c r="Y57" i="34"/>
  <c r="AA58" i="34" s="1"/>
  <c r="J28" i="136"/>
  <c r="D28" i="136"/>
  <c r="J22" i="136"/>
  <c r="D22" i="136"/>
  <c r="D16" i="136"/>
  <c r="J16" i="136"/>
  <c r="J34" i="136"/>
  <c r="D34" i="136"/>
  <c r="O61" i="34"/>
  <c r="M61" i="34"/>
  <c r="O62" i="34" s="1"/>
  <c r="AG65" i="34"/>
  <c r="AE65" i="34"/>
  <c r="AG66" i="34" s="1"/>
  <c r="J34" i="135"/>
  <c r="D34" i="135"/>
  <c r="AP73" i="34"/>
  <c r="AN73" i="34"/>
  <c r="AN74" i="34" s="1"/>
  <c r="R65" i="34"/>
  <c r="P66" i="34"/>
  <c r="P65" i="34"/>
  <c r="R66" i="34" s="1"/>
  <c r="U57" i="34"/>
  <c r="S57" i="34"/>
  <c r="S58" i="34" s="1"/>
  <c r="P73" i="34"/>
  <c r="AY69" i="34"/>
  <c r="AW69" i="34"/>
  <c r="AY70" i="34" s="1"/>
  <c r="X62" i="34"/>
  <c r="X61" i="34"/>
  <c r="V62" i="34"/>
  <c r="V61" i="34"/>
  <c r="O65" i="34"/>
  <c r="M65" i="34"/>
  <c r="M66" i="34" s="1"/>
  <c r="X25" i="120"/>
  <c r="V25" i="120"/>
  <c r="X26" i="120" s="1"/>
  <c r="J34" i="131"/>
  <c r="D34" i="131"/>
  <c r="J28" i="131"/>
  <c r="D28" i="131"/>
  <c r="J22" i="131"/>
  <c r="D22" i="131"/>
  <c r="J16" i="131"/>
  <c r="D16" i="131"/>
  <c r="J10" i="131"/>
  <c r="D10" i="131"/>
  <c r="J4" i="131"/>
  <c r="D4" i="131"/>
  <c r="J9" i="141" l="1"/>
  <c r="R23" i="141"/>
  <c r="AK20" i="141" s="1"/>
  <c r="P23" i="141"/>
  <c r="AI20" i="141" s="1"/>
  <c r="AK12" i="141"/>
  <c r="O19" i="141"/>
  <c r="AK16" i="141" s="1"/>
  <c r="M19" i="141"/>
  <c r="AI16" i="141" s="1"/>
  <c r="AG20" i="141"/>
  <c r="J11" i="141"/>
  <c r="AI8" i="141" s="1"/>
  <c r="Y8" i="141"/>
  <c r="Y4" i="141"/>
  <c r="Y16" i="141"/>
  <c r="L11" i="141"/>
  <c r="AK8" i="141" s="1"/>
  <c r="AG4" i="141"/>
  <c r="Y12" i="141"/>
  <c r="AG12" i="141"/>
  <c r="Y20" i="141"/>
  <c r="AG8" i="141"/>
  <c r="AG16" i="141"/>
  <c r="U58" i="34"/>
  <c r="AP74" i="34"/>
  <c r="M62" i="34"/>
  <c r="AH62" i="34"/>
  <c r="AE66" i="34"/>
  <c r="Y58" i="34"/>
  <c r="O66" i="34"/>
  <c r="AK74" i="34"/>
  <c r="AW70" i="34"/>
  <c r="V26" i="120"/>
  <c r="R57" i="34"/>
  <c r="P57" i="34"/>
  <c r="R58" i="34" s="1"/>
  <c r="J65" i="34"/>
  <c r="L66" i="34" s="1"/>
  <c r="L65" i="34"/>
  <c r="AM69" i="34"/>
  <c r="U29" i="120"/>
  <c r="S30" i="120"/>
  <c r="S29" i="120"/>
  <c r="U30" i="120" s="1"/>
  <c r="R25" i="120"/>
  <c r="P26" i="120"/>
  <c r="P25" i="120"/>
  <c r="R26" i="120" s="1"/>
  <c r="V69" i="34"/>
  <c r="AV69" i="34"/>
  <c r="AT69" i="34"/>
  <c r="AV70" i="34" s="1"/>
  <c r="R61" i="34"/>
  <c r="P61" i="34"/>
  <c r="R62" i="34" s="1"/>
  <c r="R29" i="120"/>
  <c r="P29" i="120"/>
  <c r="R30" i="120" s="1"/>
  <c r="AB15" i="120"/>
  <c r="AD61" i="34"/>
  <c r="AB61" i="34"/>
  <c r="AD62" i="34" s="1"/>
  <c r="AD57" i="34"/>
  <c r="AB57" i="34"/>
  <c r="AD58" i="34" s="1"/>
  <c r="X65" i="34"/>
  <c r="V66" i="34"/>
  <c r="V65" i="34"/>
  <c r="X66" i="34" s="1"/>
  <c r="AT51" i="34"/>
  <c r="J16" i="126"/>
  <c r="D16" i="126"/>
  <c r="J10" i="126"/>
  <c r="D10" i="126"/>
  <c r="J4" i="126"/>
  <c r="D4" i="126"/>
  <c r="U25" i="120"/>
  <c r="S25" i="120"/>
  <c r="U26" i="120" s="1"/>
  <c r="Y19" i="120"/>
  <c r="J34" i="125"/>
  <c r="D34" i="125"/>
  <c r="J28" i="125"/>
  <c r="D28" i="125"/>
  <c r="J22" i="125"/>
  <c r="D22" i="125"/>
  <c r="J16" i="125"/>
  <c r="D16" i="125"/>
  <c r="J10" i="125"/>
  <c r="D10" i="125"/>
  <c r="J4" i="125"/>
  <c r="D4" i="125"/>
  <c r="L29" i="120"/>
  <c r="J29" i="120"/>
  <c r="L30" i="120" s="1"/>
  <c r="O25" i="120"/>
  <c r="M26" i="120"/>
  <c r="M25" i="120"/>
  <c r="O26" i="120" s="1"/>
  <c r="AP65" i="34"/>
  <c r="AN65" i="34"/>
  <c r="AN66" i="34" s="1"/>
  <c r="AJ73" i="34"/>
  <c r="AH73" i="34"/>
  <c r="AJ74" i="34" s="1"/>
  <c r="AV33" i="34"/>
  <c r="AT33" i="34"/>
  <c r="AV34" i="34" s="1"/>
  <c r="X57" i="34"/>
  <c r="V57" i="34"/>
  <c r="X58" i="34" s="1"/>
  <c r="AP69" i="34"/>
  <c r="AN69" i="34"/>
  <c r="AP70" i="34" s="1"/>
  <c r="J61" i="34"/>
  <c r="L25" i="120"/>
  <c r="J25" i="120"/>
  <c r="L26" i="120" s="1"/>
  <c r="O29" i="120"/>
  <c r="M29" i="120"/>
  <c r="O30" i="120" s="1"/>
  <c r="L57" i="34"/>
  <c r="J57" i="34"/>
  <c r="L58" i="34" s="1"/>
  <c r="AD66" i="34"/>
  <c r="AD65" i="34"/>
  <c r="AB66" i="34"/>
  <c r="AB65" i="34"/>
  <c r="AK28" i="120"/>
  <c r="AK24" i="120"/>
  <c r="AK20" i="120"/>
  <c r="AK16" i="120"/>
  <c r="AK12" i="120"/>
  <c r="AK8" i="120"/>
  <c r="AK4" i="120"/>
  <c r="AI28" i="120"/>
  <c r="AI24" i="120"/>
  <c r="AI20" i="120"/>
  <c r="AI16" i="120"/>
  <c r="AI12" i="120"/>
  <c r="AI8" i="120"/>
  <c r="AI4" i="120"/>
  <c r="AG28" i="120"/>
  <c r="AG24" i="120"/>
  <c r="AG20" i="120"/>
  <c r="AG16" i="120"/>
  <c r="AG12" i="120"/>
  <c r="AG8" i="120"/>
  <c r="AG4" i="120"/>
  <c r="BR72" i="34"/>
  <c r="BR68" i="34"/>
  <c r="BR64" i="34"/>
  <c r="BR60" i="34"/>
  <c r="BR56" i="34"/>
  <c r="BR52" i="34"/>
  <c r="BR48" i="34"/>
  <c r="BR44" i="34"/>
  <c r="BR40" i="34"/>
  <c r="BP72" i="34"/>
  <c r="BP68" i="34"/>
  <c r="BP64" i="34"/>
  <c r="BP60" i="34"/>
  <c r="BP56" i="34"/>
  <c r="BP52" i="34"/>
  <c r="BP48" i="34"/>
  <c r="BP44" i="34"/>
  <c r="BP40" i="34"/>
  <c r="BN72" i="34"/>
  <c r="BN68" i="34"/>
  <c r="BN60" i="34"/>
  <c r="BT60" i="34" s="1"/>
  <c r="BN56" i="34"/>
  <c r="BN52" i="34"/>
  <c r="BN48" i="34"/>
  <c r="BN44" i="34"/>
  <c r="BN40" i="34"/>
  <c r="BL32" i="34"/>
  <c r="BL28" i="34"/>
  <c r="BL24" i="34"/>
  <c r="BL20" i="34"/>
  <c r="BL16" i="34"/>
  <c r="BL12" i="34"/>
  <c r="BL8" i="34"/>
  <c r="BL4" i="34"/>
  <c r="BJ24" i="34"/>
  <c r="BJ20" i="34"/>
  <c r="BJ16" i="34"/>
  <c r="BJ12" i="34"/>
  <c r="BJ8" i="34"/>
  <c r="BJ4" i="34"/>
  <c r="BJ28" i="34"/>
  <c r="BH32" i="34"/>
  <c r="BH4" i="34"/>
  <c r="BH28" i="34"/>
  <c r="BH24" i="34"/>
  <c r="BH20" i="34"/>
  <c r="BH16" i="34"/>
  <c r="BH12" i="34"/>
  <c r="BH8" i="34"/>
  <c r="AM8" i="141" l="1"/>
  <c r="AR8" i="141" s="1"/>
  <c r="AM12" i="141"/>
  <c r="AM16" i="141"/>
  <c r="AR24" i="141" s="1"/>
  <c r="AM4" i="141"/>
  <c r="AR4" i="141" s="1"/>
  <c r="BT64" i="34"/>
  <c r="M30" i="120"/>
  <c r="AB58" i="34"/>
  <c r="P58" i="34"/>
  <c r="J26" i="120"/>
  <c r="AB62" i="34"/>
  <c r="J30" i="120"/>
  <c r="J58" i="34"/>
  <c r="BN8" i="34"/>
  <c r="BN24" i="34"/>
  <c r="BT48" i="34"/>
  <c r="AM12" i="120"/>
  <c r="AN70" i="34"/>
  <c r="V58" i="34"/>
  <c r="AT34" i="34"/>
  <c r="AH74" i="34"/>
  <c r="S26" i="120"/>
  <c r="P30" i="120"/>
  <c r="P62" i="34"/>
  <c r="BN12" i="34"/>
  <c r="BN16" i="34"/>
  <c r="AM4" i="120"/>
  <c r="AP66" i="34"/>
  <c r="J66" i="34"/>
  <c r="AM20" i="120"/>
  <c r="BL40" i="34"/>
  <c r="BT56" i="34"/>
  <c r="AT70" i="34"/>
  <c r="AE12" i="120"/>
  <c r="AM28" i="120"/>
  <c r="BL72" i="34"/>
  <c r="BT72" i="34"/>
  <c r="BL56" i="34"/>
  <c r="BT68" i="34"/>
  <c r="BT52" i="34"/>
  <c r="BT44" i="34"/>
  <c r="BN28" i="34"/>
  <c r="BF4" i="34"/>
  <c r="BL48" i="34"/>
  <c r="BL68" i="34"/>
  <c r="AM16" i="120"/>
  <c r="AE8" i="120"/>
  <c r="AE24" i="120"/>
  <c r="AM24" i="120"/>
  <c r="AE28" i="120"/>
  <c r="AM8" i="120"/>
  <c r="BT40" i="34"/>
  <c r="BL64" i="34"/>
  <c r="BL52" i="34"/>
  <c r="BN20" i="34"/>
  <c r="BN4" i="34"/>
  <c r="AE4" i="120"/>
  <c r="AE20" i="120"/>
  <c r="BL44" i="34"/>
  <c r="BL60" i="34"/>
  <c r="AE16" i="120"/>
  <c r="L62" i="34"/>
  <c r="L61" i="34"/>
  <c r="J62" i="34"/>
  <c r="X30" i="120"/>
  <c r="X29" i="120"/>
  <c r="V30" i="120"/>
  <c r="V29" i="120"/>
  <c r="AA29" i="120"/>
  <c r="AA30" i="120"/>
  <c r="Y30" i="120"/>
  <c r="Y29" i="120"/>
  <c r="S31" i="120"/>
  <c r="AD27" i="120"/>
  <c r="AB27" i="120"/>
  <c r="AB3" i="120"/>
  <c r="Y3" i="120"/>
  <c r="AA23" i="120"/>
  <c r="Y23" i="120"/>
  <c r="AA19" i="120"/>
  <c r="AA15" i="120"/>
  <c r="Y15" i="120"/>
  <c r="AA11" i="120"/>
  <c r="Y11" i="120"/>
  <c r="AA7" i="120"/>
  <c r="Y7" i="120"/>
  <c r="U31" i="120"/>
  <c r="R31" i="120"/>
  <c r="M31" i="120"/>
  <c r="L31" i="120"/>
  <c r="J31" i="120"/>
  <c r="AO12" i="141" l="1"/>
  <c r="A12" i="141" s="1"/>
  <c r="AO20" i="141"/>
  <c r="AO4" i="141"/>
  <c r="A4" i="141" s="1"/>
  <c r="AO16" i="141"/>
  <c r="A16" i="141" s="1"/>
  <c r="AO8" i="141"/>
  <c r="A8" i="141" s="1"/>
  <c r="AM20" i="141"/>
  <c r="AR28" i="141" s="1"/>
  <c r="Y31" i="120"/>
  <c r="AA31" i="120"/>
  <c r="P31" i="120"/>
  <c r="X31" i="120"/>
  <c r="V31" i="120"/>
  <c r="AO28" i="120" s="1"/>
  <c r="O31" i="120"/>
  <c r="BK75" i="34"/>
  <c r="BI75" i="34"/>
  <c r="AP19" i="34"/>
  <c r="AN19" i="34"/>
  <c r="AT39" i="34"/>
  <c r="AH39" i="34"/>
  <c r="AN39" i="34"/>
  <c r="BY38" i="34"/>
  <c r="AY75" i="34"/>
  <c r="AW75" i="34"/>
  <c r="AV75" i="34"/>
  <c r="AT75" i="34"/>
  <c r="AM67" i="34"/>
  <c r="AK67" i="34"/>
  <c r="AJ67" i="34"/>
  <c r="AH67" i="34"/>
  <c r="AS71" i="34"/>
  <c r="AQ71" i="34"/>
  <c r="AP71" i="34"/>
  <c r="AN71" i="34"/>
  <c r="BE63" i="34"/>
  <c r="BC63" i="34"/>
  <c r="BB63" i="34"/>
  <c r="AZ63" i="34"/>
  <c r="AS75" i="34"/>
  <c r="AQ75" i="34"/>
  <c r="AP75" i="34"/>
  <c r="AS74" i="34"/>
  <c r="AQ74" i="34"/>
  <c r="AS73" i="34"/>
  <c r="AQ73" i="34"/>
  <c r="AN75" i="34"/>
  <c r="AY71" i="34"/>
  <c r="AW71" i="34"/>
  <c r="AV71" i="34"/>
  <c r="AT71" i="34"/>
  <c r="AY67" i="34"/>
  <c r="AW67" i="34"/>
  <c r="AV67" i="34"/>
  <c r="AT67" i="34"/>
  <c r="AS67" i="34"/>
  <c r="AQ67" i="34"/>
  <c r="AP67" i="34"/>
  <c r="AN67" i="34"/>
  <c r="AY63" i="34"/>
  <c r="AW63" i="34"/>
  <c r="AV63" i="34"/>
  <c r="AT63" i="34"/>
  <c r="AY59" i="34"/>
  <c r="AW59" i="34"/>
  <c r="AV59" i="34"/>
  <c r="AT59" i="34"/>
  <c r="AS59" i="34"/>
  <c r="AQ59" i="34"/>
  <c r="AP59" i="34"/>
  <c r="AN59" i="34"/>
  <c r="AY55" i="34"/>
  <c r="AW55" i="34"/>
  <c r="AV55" i="34"/>
  <c r="AT55" i="34"/>
  <c r="AS55" i="34"/>
  <c r="AP55" i="34"/>
  <c r="AN55" i="34"/>
  <c r="AY51" i="34"/>
  <c r="AW51" i="34"/>
  <c r="AV51" i="34"/>
  <c r="AS51" i="34"/>
  <c r="AQ51" i="34"/>
  <c r="AP51" i="34"/>
  <c r="AN51" i="34"/>
  <c r="AY47" i="34"/>
  <c r="AW47" i="34"/>
  <c r="AV47" i="34"/>
  <c r="AT47" i="34"/>
  <c r="AS47" i="34"/>
  <c r="AQ47" i="34"/>
  <c r="AP47" i="34"/>
  <c r="AN47" i="34"/>
  <c r="AY43" i="34"/>
  <c r="AW43" i="34"/>
  <c r="AV43" i="34"/>
  <c r="AT43" i="34"/>
  <c r="AS43" i="34"/>
  <c r="AQ43" i="34"/>
  <c r="AP43" i="34"/>
  <c r="AN43" i="34"/>
  <c r="BK63" i="34"/>
  <c r="BI63" i="34"/>
  <c r="BH63" i="34"/>
  <c r="BF63" i="34"/>
  <c r="AM63" i="34"/>
  <c r="AK63" i="34"/>
  <c r="AA63" i="34"/>
  <c r="Y63" i="34"/>
  <c r="U63" i="34"/>
  <c r="S63" i="34"/>
  <c r="AM62" i="34"/>
  <c r="AK62" i="34"/>
  <c r="AG62" i="34"/>
  <c r="AE62" i="34"/>
  <c r="AA62" i="34"/>
  <c r="Y62" i="34"/>
  <c r="U62" i="34"/>
  <c r="S62" i="34"/>
  <c r="AM61" i="34"/>
  <c r="AK61" i="34"/>
  <c r="AJ63" i="34"/>
  <c r="AH63" i="34"/>
  <c r="AG61" i="34"/>
  <c r="AE61" i="34"/>
  <c r="AD63" i="34"/>
  <c r="AB63" i="34"/>
  <c r="AA61" i="34"/>
  <c r="Y61" i="34"/>
  <c r="X63" i="34"/>
  <c r="V63" i="34"/>
  <c r="U61" i="34"/>
  <c r="S61" i="34"/>
  <c r="R63" i="34"/>
  <c r="P63" i="34"/>
  <c r="O63" i="34"/>
  <c r="M63" i="34"/>
  <c r="BK59" i="34"/>
  <c r="BI59" i="34"/>
  <c r="BH59" i="34"/>
  <c r="BF59" i="34"/>
  <c r="BE59" i="34"/>
  <c r="BC59" i="34"/>
  <c r="BB59" i="34"/>
  <c r="AZ59" i="34"/>
  <c r="AG59" i="34"/>
  <c r="AE59" i="34"/>
  <c r="O59" i="34"/>
  <c r="M59" i="34"/>
  <c r="AG58" i="34"/>
  <c r="AE58" i="34"/>
  <c r="O58" i="34"/>
  <c r="M58" i="34"/>
  <c r="AG57" i="34"/>
  <c r="AE57" i="34"/>
  <c r="AD59" i="34"/>
  <c r="AB59" i="34"/>
  <c r="AA59" i="34"/>
  <c r="Y59" i="34"/>
  <c r="X59" i="34"/>
  <c r="V59" i="34"/>
  <c r="U59" i="34"/>
  <c r="S59" i="34"/>
  <c r="R59" i="34"/>
  <c r="P59" i="34"/>
  <c r="O57" i="34"/>
  <c r="M57" i="34"/>
  <c r="L59" i="34"/>
  <c r="J59" i="34"/>
  <c r="AE63" i="34" l="1"/>
  <c r="A20" i="141"/>
  <c r="AG63" i="34"/>
  <c r="AQ28" i="120"/>
  <c r="AS28" i="120" s="1"/>
  <c r="AX28" i="120" s="1"/>
  <c r="BX56" i="34"/>
  <c r="BV56" i="34"/>
  <c r="BZ56" i="34" l="1"/>
  <c r="CE56" i="34" s="1"/>
  <c r="X27" i="120" l="1"/>
  <c r="V27" i="120"/>
  <c r="S27" i="120"/>
  <c r="R27" i="120"/>
  <c r="U22" i="120"/>
  <c r="U21" i="120"/>
  <c r="U23" i="120" s="1"/>
  <c r="S22" i="120"/>
  <c r="S21" i="120"/>
  <c r="S23" i="120" s="1"/>
  <c r="R22" i="120"/>
  <c r="R21" i="120"/>
  <c r="P22" i="120"/>
  <c r="P21" i="120"/>
  <c r="P23" i="120" s="1"/>
  <c r="O22" i="120"/>
  <c r="O21" i="120"/>
  <c r="O23" i="120" s="1"/>
  <c r="M22" i="120"/>
  <c r="M21" i="120"/>
  <c r="M23" i="120" s="1"/>
  <c r="L22" i="120"/>
  <c r="L21" i="120"/>
  <c r="J22" i="120"/>
  <c r="J21" i="120"/>
  <c r="J23" i="120" s="1"/>
  <c r="R18" i="120"/>
  <c r="R17" i="120"/>
  <c r="R19" i="120" s="1"/>
  <c r="P18" i="120"/>
  <c r="P17" i="120"/>
  <c r="P19" i="120" s="1"/>
  <c r="O18" i="120"/>
  <c r="O17" i="120"/>
  <c r="O19" i="120" s="1"/>
  <c r="M18" i="120"/>
  <c r="M17" i="120"/>
  <c r="M19" i="120" s="1"/>
  <c r="L18" i="120"/>
  <c r="L17" i="120"/>
  <c r="J18" i="120"/>
  <c r="J17" i="120"/>
  <c r="O14" i="120"/>
  <c r="O13" i="120"/>
  <c r="M14" i="120"/>
  <c r="M13" i="120"/>
  <c r="L14" i="120"/>
  <c r="L13" i="120"/>
  <c r="J14" i="120"/>
  <c r="J13" i="120"/>
  <c r="J15" i="120" s="1"/>
  <c r="L10" i="120"/>
  <c r="L9" i="120"/>
  <c r="L11" i="120" s="1"/>
  <c r="J10" i="120"/>
  <c r="J9" i="120"/>
  <c r="J11" i="120" s="1"/>
  <c r="I3" i="121"/>
  <c r="B1" i="121"/>
  <c r="U27" i="120"/>
  <c r="L27" i="120"/>
  <c r="J27" i="120"/>
  <c r="AD23" i="120"/>
  <c r="AB23" i="120"/>
  <c r="R23" i="120"/>
  <c r="L23" i="120"/>
  <c r="AD19" i="120"/>
  <c r="AB19" i="120"/>
  <c r="X19" i="120"/>
  <c r="V19" i="120"/>
  <c r="AD15" i="120"/>
  <c r="X15" i="120"/>
  <c r="V15" i="120"/>
  <c r="U15" i="120"/>
  <c r="S15" i="120"/>
  <c r="L15" i="120"/>
  <c r="AD11" i="120"/>
  <c r="AB11" i="120"/>
  <c r="X11" i="120"/>
  <c r="V11" i="120"/>
  <c r="U11" i="120"/>
  <c r="S11" i="120"/>
  <c r="R11" i="120"/>
  <c r="P11" i="120"/>
  <c r="AD7" i="120"/>
  <c r="AB7" i="120"/>
  <c r="X7" i="120"/>
  <c r="V7" i="120"/>
  <c r="U7" i="120"/>
  <c r="S7" i="120"/>
  <c r="R7" i="120"/>
  <c r="P7" i="120"/>
  <c r="O7" i="120"/>
  <c r="M7" i="120"/>
  <c r="V3" i="120"/>
  <c r="S3" i="120"/>
  <c r="P3" i="120"/>
  <c r="M3" i="120"/>
  <c r="J3" i="120"/>
  <c r="AO4" i="120" l="1"/>
  <c r="AQ20" i="120"/>
  <c r="AQ4" i="120"/>
  <c r="AO8" i="120"/>
  <c r="AQ8" i="120"/>
  <c r="AO20" i="120"/>
  <c r="P27" i="120"/>
  <c r="O27" i="120"/>
  <c r="AQ24" i="120" s="1"/>
  <c r="M27" i="120"/>
  <c r="O15" i="120"/>
  <c r="AQ12" i="120" s="1"/>
  <c r="L19" i="120"/>
  <c r="AQ16" i="120" s="1"/>
  <c r="J19" i="120"/>
  <c r="AO16" i="120" s="1"/>
  <c r="M15" i="120"/>
  <c r="AO12" i="120" s="1"/>
  <c r="L75" i="34"/>
  <c r="BE74" i="34"/>
  <c r="BC74" i="34"/>
  <c r="BB74" i="34"/>
  <c r="AZ74" i="34"/>
  <c r="AG74" i="34"/>
  <c r="AE74" i="34"/>
  <c r="AD74" i="34"/>
  <c r="AB74" i="34"/>
  <c r="AA74" i="34"/>
  <c r="Y74" i="34"/>
  <c r="X74" i="34"/>
  <c r="V74" i="34"/>
  <c r="U74" i="34"/>
  <c r="S74" i="34"/>
  <c r="R74" i="34"/>
  <c r="P74" i="34"/>
  <c r="O74" i="34"/>
  <c r="M74" i="34"/>
  <c r="L74" i="34"/>
  <c r="J74" i="34"/>
  <c r="BE73" i="34"/>
  <c r="BE75" i="34" s="1"/>
  <c r="BC73" i="34"/>
  <c r="BC75" i="34" s="1"/>
  <c r="BB73" i="34"/>
  <c r="BB75" i="34" s="1"/>
  <c r="AZ73" i="34"/>
  <c r="AM75" i="34"/>
  <c r="AK75" i="34"/>
  <c r="AJ75" i="34"/>
  <c r="AH75" i="34"/>
  <c r="AG73" i="34"/>
  <c r="AG75" i="34" s="1"/>
  <c r="AE73" i="34"/>
  <c r="AE75" i="34" s="1"/>
  <c r="AD73" i="34"/>
  <c r="AD75" i="34" s="1"/>
  <c r="AB73" i="34"/>
  <c r="AB75" i="34" s="1"/>
  <c r="AA73" i="34"/>
  <c r="AA75" i="34" s="1"/>
  <c r="Y73" i="34"/>
  <c r="Y75" i="34" s="1"/>
  <c r="X73" i="34"/>
  <c r="X75" i="34" s="1"/>
  <c r="V73" i="34"/>
  <c r="V75" i="34" s="1"/>
  <c r="U73" i="34"/>
  <c r="U75" i="34" s="1"/>
  <c r="S73" i="34"/>
  <c r="S75" i="34" s="1"/>
  <c r="R73" i="34"/>
  <c r="R75" i="34" s="1"/>
  <c r="P75" i="34"/>
  <c r="O73" i="34"/>
  <c r="M73" i="34"/>
  <c r="M75" i="34" s="1"/>
  <c r="L73" i="34"/>
  <c r="J73" i="34"/>
  <c r="J75" i="34" s="1"/>
  <c r="BK71" i="34"/>
  <c r="BI71" i="34"/>
  <c r="BH71" i="34"/>
  <c r="BF71" i="34"/>
  <c r="AJ71" i="34"/>
  <c r="AM70" i="34"/>
  <c r="AK70" i="34"/>
  <c r="AG70" i="34"/>
  <c r="AE70" i="34"/>
  <c r="AD70" i="34"/>
  <c r="AB70" i="34"/>
  <c r="AA70" i="34"/>
  <c r="Y70" i="34"/>
  <c r="X70" i="34"/>
  <c r="V70" i="34"/>
  <c r="V71" i="34" s="1"/>
  <c r="U70" i="34"/>
  <c r="S70" i="34"/>
  <c r="R70" i="34"/>
  <c r="P70" i="34"/>
  <c r="O70" i="34"/>
  <c r="M70" i="34"/>
  <c r="L70" i="34"/>
  <c r="J70" i="34"/>
  <c r="AM71" i="34"/>
  <c r="AK69" i="34"/>
  <c r="AK71" i="34" s="1"/>
  <c r="AH71" i="34"/>
  <c r="AG69" i="34"/>
  <c r="AG71" i="34" s="1"/>
  <c r="AE69" i="34"/>
  <c r="AD69" i="34"/>
  <c r="AB69" i="34"/>
  <c r="AA69" i="34"/>
  <c r="Y69" i="34"/>
  <c r="Y71" i="34" s="1"/>
  <c r="X69" i="34"/>
  <c r="U69" i="34"/>
  <c r="U71" i="34" s="1"/>
  <c r="S69" i="34"/>
  <c r="S71" i="34" s="1"/>
  <c r="R69" i="34"/>
  <c r="R71" i="34" s="1"/>
  <c r="P69" i="34"/>
  <c r="O69" i="34"/>
  <c r="O71" i="34" s="1"/>
  <c r="M69" i="34"/>
  <c r="M71" i="34" s="1"/>
  <c r="L69" i="34"/>
  <c r="L71" i="34" s="1"/>
  <c r="J69" i="34"/>
  <c r="J71" i="34" s="1"/>
  <c r="BK67" i="34"/>
  <c r="BI67" i="34"/>
  <c r="BH67" i="34"/>
  <c r="BF67" i="34"/>
  <c r="BE67" i="34"/>
  <c r="BC67" i="34"/>
  <c r="BB67" i="34"/>
  <c r="AZ67" i="34"/>
  <c r="AD67" i="34"/>
  <c r="AA66" i="34"/>
  <c r="Y66" i="34"/>
  <c r="U66" i="34"/>
  <c r="S66" i="34"/>
  <c r="J67" i="34"/>
  <c r="AG67" i="34"/>
  <c r="AE67" i="34"/>
  <c r="AB67" i="34"/>
  <c r="AA65" i="34"/>
  <c r="AA67" i="34" s="1"/>
  <c r="Y65" i="34"/>
  <c r="Y67" i="34" s="1"/>
  <c r="U65" i="34"/>
  <c r="U67" i="34" s="1"/>
  <c r="S65" i="34"/>
  <c r="S67" i="34" s="1"/>
  <c r="R67" i="34"/>
  <c r="P67" i="34"/>
  <c r="O67" i="34"/>
  <c r="M67" i="34"/>
  <c r="L67" i="34"/>
  <c r="BK55" i="34"/>
  <c r="BI55" i="34"/>
  <c r="BH55" i="34"/>
  <c r="BF55" i="34"/>
  <c r="BE55" i="34"/>
  <c r="BC55" i="34"/>
  <c r="BB55" i="34"/>
  <c r="AZ55" i="34"/>
  <c r="AM55" i="34"/>
  <c r="AK55" i="34"/>
  <c r="AJ55" i="34"/>
  <c r="AH55" i="34"/>
  <c r="AA54" i="34"/>
  <c r="Y54" i="34"/>
  <c r="X54" i="34"/>
  <c r="V54" i="34"/>
  <c r="U54" i="34"/>
  <c r="S54" i="34"/>
  <c r="R54" i="34"/>
  <c r="P54" i="34"/>
  <c r="O54" i="34"/>
  <c r="M54" i="34"/>
  <c r="L54" i="34"/>
  <c r="J54" i="34"/>
  <c r="AA53" i="34"/>
  <c r="Y53" i="34"/>
  <c r="X53" i="34"/>
  <c r="V53" i="34"/>
  <c r="U53" i="34"/>
  <c r="S53" i="34"/>
  <c r="R53" i="34"/>
  <c r="R55" i="34" s="1"/>
  <c r="P53" i="34"/>
  <c r="P55" i="34" s="1"/>
  <c r="O53" i="34"/>
  <c r="O55" i="34" s="1"/>
  <c r="M53" i="34"/>
  <c r="M55" i="34" s="1"/>
  <c r="L53" i="34"/>
  <c r="J53" i="34"/>
  <c r="BK51" i="34"/>
  <c r="BI51" i="34"/>
  <c r="BH51" i="34"/>
  <c r="BF51" i="34"/>
  <c r="BE51" i="34"/>
  <c r="BC51" i="34"/>
  <c r="BB51" i="34"/>
  <c r="AZ51" i="34"/>
  <c r="AM51" i="34"/>
  <c r="AK51" i="34"/>
  <c r="AJ51" i="34"/>
  <c r="AH51" i="34"/>
  <c r="AG51" i="34"/>
  <c r="AE51" i="34"/>
  <c r="AD51" i="34"/>
  <c r="AB51" i="34"/>
  <c r="U50" i="34"/>
  <c r="S50" i="34"/>
  <c r="R50" i="34"/>
  <c r="P50" i="34"/>
  <c r="O50" i="34"/>
  <c r="M50" i="34"/>
  <c r="L50" i="34"/>
  <c r="J50" i="34"/>
  <c r="U49" i="34"/>
  <c r="U51" i="34" s="1"/>
  <c r="S49" i="34"/>
  <c r="S51" i="34" s="1"/>
  <c r="R49" i="34"/>
  <c r="R51" i="34" s="1"/>
  <c r="P49" i="34"/>
  <c r="P51" i="34" s="1"/>
  <c r="O49" i="34"/>
  <c r="O51" i="34" s="1"/>
  <c r="M49" i="34"/>
  <c r="M51" i="34" s="1"/>
  <c r="L49" i="34"/>
  <c r="L51" i="34" s="1"/>
  <c r="J49" i="34"/>
  <c r="J51" i="34" s="1"/>
  <c r="BK47" i="34"/>
  <c r="BI47" i="34"/>
  <c r="BH47" i="34"/>
  <c r="BF47" i="34"/>
  <c r="BE47" i="34"/>
  <c r="BC47" i="34"/>
  <c r="BB47" i="34"/>
  <c r="AZ47" i="34"/>
  <c r="AM47" i="34"/>
  <c r="AK47" i="34"/>
  <c r="AJ47" i="34"/>
  <c r="AH47" i="34"/>
  <c r="AG47" i="34"/>
  <c r="AE47" i="34"/>
  <c r="AD47" i="34"/>
  <c r="AB47" i="34"/>
  <c r="AA47" i="34"/>
  <c r="Y47" i="34"/>
  <c r="X47" i="34"/>
  <c r="V47" i="34"/>
  <c r="O46" i="34"/>
  <c r="M46" i="34"/>
  <c r="L46" i="34"/>
  <c r="J46" i="34"/>
  <c r="O45" i="34"/>
  <c r="O47" i="34" s="1"/>
  <c r="M45" i="34"/>
  <c r="M47" i="34" s="1"/>
  <c r="L45" i="34"/>
  <c r="L47" i="34" s="1"/>
  <c r="J45" i="34"/>
  <c r="J47" i="34" s="1"/>
  <c r="BK43" i="34"/>
  <c r="BI43" i="34"/>
  <c r="BH43" i="34"/>
  <c r="BF43" i="34"/>
  <c r="BE43" i="34"/>
  <c r="BC43" i="34"/>
  <c r="BB43" i="34"/>
  <c r="AZ43" i="34"/>
  <c r="AM43" i="34"/>
  <c r="AK43" i="34"/>
  <c r="AJ43" i="34"/>
  <c r="AH43" i="34"/>
  <c r="AG43" i="34"/>
  <c r="AE43" i="34"/>
  <c r="AD43" i="34"/>
  <c r="AB43" i="34"/>
  <c r="AA43" i="34"/>
  <c r="Y43" i="34"/>
  <c r="X43" i="34"/>
  <c r="V43" i="34"/>
  <c r="U43" i="34"/>
  <c r="S43" i="34"/>
  <c r="R43" i="34"/>
  <c r="P43" i="34"/>
  <c r="BF39" i="34"/>
  <c r="AZ39" i="34"/>
  <c r="AB39" i="34"/>
  <c r="V39" i="34"/>
  <c r="P39" i="34"/>
  <c r="J39" i="34"/>
  <c r="S55" i="34" l="1"/>
  <c r="U55" i="34"/>
  <c r="AE71" i="34"/>
  <c r="J55" i="34"/>
  <c r="V55" i="34"/>
  <c r="L55" i="34"/>
  <c r="X55" i="34"/>
  <c r="AA71" i="34"/>
  <c r="Y55" i="34"/>
  <c r="AB71" i="34"/>
  <c r="AA55" i="34"/>
  <c r="BX52" i="34" s="1"/>
  <c r="P71" i="34"/>
  <c r="O75" i="34"/>
  <c r="BX72" i="34" s="1"/>
  <c r="AZ75" i="34"/>
  <c r="BV72" i="34" s="1"/>
  <c r="X71" i="34"/>
  <c r="BX68" i="34" s="1"/>
  <c r="AD71" i="34"/>
  <c r="AS20" i="120"/>
  <c r="AX20" i="120" s="1"/>
  <c r="BX44" i="34"/>
  <c r="AO24" i="120"/>
  <c r="AS24" i="120" s="1"/>
  <c r="AX24" i="120" s="1"/>
  <c r="V67" i="34"/>
  <c r="X67" i="34"/>
  <c r="BX64" i="34" s="1"/>
  <c r="AS4" i="120"/>
  <c r="AX4" i="120" s="1"/>
  <c r="BV48" i="34"/>
  <c r="AS8" i="120"/>
  <c r="AX8" i="120" s="1"/>
  <c r="BX40" i="34"/>
  <c r="AS12" i="120"/>
  <c r="AX12" i="120" s="1"/>
  <c r="BV52" i="34"/>
  <c r="BX48" i="34"/>
  <c r="BV64" i="34"/>
  <c r="BV68" i="34"/>
  <c r="BV40" i="34"/>
  <c r="BV44" i="34"/>
  <c r="AS16" i="120"/>
  <c r="AX16" i="120" s="1"/>
  <c r="BC31" i="34"/>
  <c r="BE31" i="34"/>
  <c r="AY33" i="34"/>
  <c r="AY34" i="34"/>
  <c r="AY35" i="34" s="1"/>
  <c r="AW33" i="34"/>
  <c r="AW35" i="34" s="1"/>
  <c r="AW34" i="34"/>
  <c r="BJ32" i="34"/>
  <c r="BN32" i="34" s="1"/>
  <c r="AQ15" i="34"/>
  <c r="AS15" i="34"/>
  <c r="Y25" i="34"/>
  <c r="Y26" i="34"/>
  <c r="AA25" i="34"/>
  <c r="AA26" i="34"/>
  <c r="AK11" i="34"/>
  <c r="AM11" i="34"/>
  <c r="U21" i="34"/>
  <c r="U23" i="34" s="1"/>
  <c r="U22" i="34"/>
  <c r="AG21" i="34"/>
  <c r="AG23" i="34" s="1"/>
  <c r="AG22" i="34"/>
  <c r="S21" i="34"/>
  <c r="S23" i="34" s="1"/>
  <c r="S22" i="34"/>
  <c r="AE21" i="34"/>
  <c r="AE23" i="34" s="1"/>
  <c r="AE22" i="34"/>
  <c r="AK19" i="34"/>
  <c r="M17" i="34"/>
  <c r="M18" i="34"/>
  <c r="AM19" i="34"/>
  <c r="O17" i="34"/>
  <c r="O18" i="34"/>
  <c r="O19" i="34" s="1"/>
  <c r="AE7" i="34"/>
  <c r="AG7" i="34"/>
  <c r="AT7" i="34"/>
  <c r="AB7" i="34"/>
  <c r="P7" i="34"/>
  <c r="AH7" i="34"/>
  <c r="AZ7" i="34"/>
  <c r="AK7" i="34"/>
  <c r="AW7" i="34"/>
  <c r="BC7" i="34"/>
  <c r="Y7" i="34"/>
  <c r="S7" i="34"/>
  <c r="AQ7" i="34"/>
  <c r="V7" i="34"/>
  <c r="AN7" i="34"/>
  <c r="AV7" i="34"/>
  <c r="AD7" i="34"/>
  <c r="R7" i="34"/>
  <c r="AJ7" i="34"/>
  <c r="BB7" i="34"/>
  <c r="AM7" i="34"/>
  <c r="AY7" i="34"/>
  <c r="BE7" i="34"/>
  <c r="AA7" i="34"/>
  <c r="U7" i="34"/>
  <c r="AS7" i="34"/>
  <c r="X7" i="34"/>
  <c r="AP7" i="34"/>
  <c r="L29" i="34"/>
  <c r="L30" i="34"/>
  <c r="AJ29" i="34"/>
  <c r="AJ30" i="34"/>
  <c r="R29" i="34"/>
  <c r="R30" i="34"/>
  <c r="AP29" i="34"/>
  <c r="AP31" i="34" s="1"/>
  <c r="AP30" i="34"/>
  <c r="AD29" i="34"/>
  <c r="AD30" i="34"/>
  <c r="O29" i="34"/>
  <c r="O31" i="34" s="1"/>
  <c r="O30" i="34"/>
  <c r="AM29" i="34"/>
  <c r="AM31" i="34" s="1"/>
  <c r="AM30" i="34"/>
  <c r="AA29" i="34"/>
  <c r="AA30" i="34"/>
  <c r="AS29" i="34"/>
  <c r="AS30" i="34"/>
  <c r="AS31" i="34"/>
  <c r="U29" i="34"/>
  <c r="U31" i="34" s="1"/>
  <c r="U30" i="34"/>
  <c r="AG29" i="34"/>
  <c r="AG31" i="34" s="1"/>
  <c r="AG30" i="34"/>
  <c r="X29" i="34"/>
  <c r="X30" i="34"/>
  <c r="BB31" i="34"/>
  <c r="J29" i="34"/>
  <c r="J30" i="34"/>
  <c r="AH29" i="34"/>
  <c r="AH31" i="34" s="1"/>
  <c r="AH30" i="34"/>
  <c r="P29" i="34"/>
  <c r="P30" i="34"/>
  <c r="AN29" i="34"/>
  <c r="AN30" i="34"/>
  <c r="AN31" i="34"/>
  <c r="AB29" i="34"/>
  <c r="AB30" i="34"/>
  <c r="M29" i="34"/>
  <c r="M30" i="34"/>
  <c r="AK29" i="34"/>
  <c r="AK30" i="34"/>
  <c r="Y29" i="34"/>
  <c r="Y30" i="34"/>
  <c r="AQ29" i="34"/>
  <c r="AQ30" i="34"/>
  <c r="S29" i="34"/>
  <c r="S30" i="34"/>
  <c r="AE29" i="34"/>
  <c r="AE30" i="34"/>
  <c r="V29" i="34"/>
  <c r="V31" i="34" s="1"/>
  <c r="V30" i="34"/>
  <c r="AZ31" i="34"/>
  <c r="AT23" i="34"/>
  <c r="V21" i="34"/>
  <c r="V22" i="34"/>
  <c r="AN23" i="34"/>
  <c r="J21" i="34"/>
  <c r="J22" i="34"/>
  <c r="J23" i="34" s="1"/>
  <c r="AZ23" i="34"/>
  <c r="AB21" i="34"/>
  <c r="AB23" i="34" s="1"/>
  <c r="AB22" i="34"/>
  <c r="M21" i="34"/>
  <c r="M22" i="34"/>
  <c r="Y21" i="34"/>
  <c r="Y22" i="34"/>
  <c r="AW23" i="34"/>
  <c r="AQ23" i="34"/>
  <c r="BC23" i="34"/>
  <c r="P21" i="34"/>
  <c r="P22" i="34"/>
  <c r="AV23" i="34"/>
  <c r="X21" i="34"/>
  <c r="X22" i="34"/>
  <c r="AP23" i="34"/>
  <c r="L21" i="34"/>
  <c r="L22" i="34"/>
  <c r="BB23" i="34"/>
  <c r="AD21" i="34"/>
  <c r="AD22" i="34"/>
  <c r="AD23" i="34"/>
  <c r="O21" i="34"/>
  <c r="O22" i="34"/>
  <c r="AA21" i="34"/>
  <c r="AA22" i="34"/>
  <c r="AY23" i="34"/>
  <c r="AS23" i="34"/>
  <c r="BE23" i="34"/>
  <c r="R21" i="34"/>
  <c r="R22" i="34"/>
  <c r="AZ27" i="34"/>
  <c r="AT27" i="34"/>
  <c r="AH25" i="34"/>
  <c r="AH27" i="34" s="1"/>
  <c r="AH26" i="34"/>
  <c r="V25" i="34"/>
  <c r="V26" i="34"/>
  <c r="P25" i="34"/>
  <c r="P26" i="34"/>
  <c r="S25" i="34"/>
  <c r="S26" i="34"/>
  <c r="AE25" i="34"/>
  <c r="AE26" i="34"/>
  <c r="AW27" i="34"/>
  <c r="BC27" i="34"/>
  <c r="AK25" i="34"/>
  <c r="AK26" i="34"/>
  <c r="M25" i="34"/>
  <c r="M26" i="34"/>
  <c r="J25" i="34"/>
  <c r="J26" i="34"/>
  <c r="AB25" i="34"/>
  <c r="AB26" i="34"/>
  <c r="BB27" i="34"/>
  <c r="AV27" i="34"/>
  <c r="AJ25" i="34"/>
  <c r="AJ26" i="34"/>
  <c r="X25" i="34"/>
  <c r="X27" i="34" s="1"/>
  <c r="X26" i="34"/>
  <c r="R25" i="34"/>
  <c r="R26" i="34"/>
  <c r="U25" i="34"/>
  <c r="U26" i="34"/>
  <c r="AG25" i="34"/>
  <c r="AG26" i="34"/>
  <c r="AY27" i="34"/>
  <c r="BE27" i="34"/>
  <c r="AM25" i="34"/>
  <c r="AM26" i="34"/>
  <c r="O25" i="34"/>
  <c r="O26" i="34"/>
  <c r="L25" i="34"/>
  <c r="L26" i="34"/>
  <c r="L27" i="34" s="1"/>
  <c r="AD25" i="34"/>
  <c r="AD27" i="34" s="1"/>
  <c r="AD26" i="34"/>
  <c r="AP33" i="34"/>
  <c r="J63" i="34" s="1"/>
  <c r="BV60" i="34" s="1"/>
  <c r="AP34" i="34"/>
  <c r="AD33" i="34"/>
  <c r="AD35" i="34" s="1"/>
  <c r="AD34" i="34"/>
  <c r="R33" i="34"/>
  <c r="R35" i="34" s="1"/>
  <c r="R34" i="34"/>
  <c r="AJ33" i="34"/>
  <c r="AJ34" i="34"/>
  <c r="L33" i="34"/>
  <c r="L34" i="34"/>
  <c r="X33" i="34"/>
  <c r="X34" i="34"/>
  <c r="O33" i="34"/>
  <c r="O34" i="34"/>
  <c r="AA33" i="34"/>
  <c r="AA34" i="34"/>
  <c r="U33" i="34"/>
  <c r="U34" i="34"/>
  <c r="U35" i="34" s="1"/>
  <c r="AG33" i="34"/>
  <c r="AG34" i="34"/>
  <c r="AS33" i="34"/>
  <c r="AS35" i="34" s="1"/>
  <c r="AS34" i="34"/>
  <c r="AM33" i="34"/>
  <c r="AM34" i="34"/>
  <c r="AV35" i="34"/>
  <c r="AN33" i="34"/>
  <c r="L63" i="34" s="1"/>
  <c r="BX60" i="34" s="1"/>
  <c r="AN34" i="34"/>
  <c r="AB33" i="34"/>
  <c r="AB34" i="34"/>
  <c r="AB35" i="34"/>
  <c r="P33" i="34"/>
  <c r="P34" i="34"/>
  <c r="AH33" i="34"/>
  <c r="AH34" i="34"/>
  <c r="J33" i="34"/>
  <c r="J34" i="34"/>
  <c r="V33" i="34"/>
  <c r="V34" i="34"/>
  <c r="M33" i="34"/>
  <c r="M35" i="34" s="1"/>
  <c r="M34" i="34"/>
  <c r="Y33" i="34"/>
  <c r="Y34" i="34"/>
  <c r="S33" i="34"/>
  <c r="S34" i="34"/>
  <c r="AE33" i="34"/>
  <c r="AE34" i="34"/>
  <c r="AQ33" i="34"/>
  <c r="AQ34" i="34"/>
  <c r="AK33" i="34"/>
  <c r="AK34" i="34"/>
  <c r="AZ19" i="34"/>
  <c r="J17" i="34"/>
  <c r="J18" i="34"/>
  <c r="V17" i="34"/>
  <c r="V18" i="34"/>
  <c r="AH19" i="34"/>
  <c r="AT19" i="34"/>
  <c r="AQ19" i="34"/>
  <c r="S17" i="34"/>
  <c r="S19" i="34" s="1"/>
  <c r="S18" i="34"/>
  <c r="BC19" i="34"/>
  <c r="Y17" i="34"/>
  <c r="Y18" i="34"/>
  <c r="AW19" i="34"/>
  <c r="P17" i="34"/>
  <c r="P18" i="34"/>
  <c r="BB19" i="34"/>
  <c r="L17" i="34"/>
  <c r="L18" i="34"/>
  <c r="L19" i="34"/>
  <c r="X17" i="34"/>
  <c r="X18" i="34"/>
  <c r="AJ19" i="34"/>
  <c r="AV19" i="34"/>
  <c r="AS19" i="34"/>
  <c r="U17" i="34"/>
  <c r="U18" i="34"/>
  <c r="BE19" i="34"/>
  <c r="AA17" i="34"/>
  <c r="AA18" i="34"/>
  <c r="AY19" i="34"/>
  <c r="R17" i="34"/>
  <c r="R18" i="34"/>
  <c r="AT11" i="34"/>
  <c r="AZ11" i="34"/>
  <c r="J9" i="34"/>
  <c r="J10" i="34"/>
  <c r="AN11" i="34"/>
  <c r="V11" i="34"/>
  <c r="AQ11" i="34"/>
  <c r="AE11" i="34"/>
  <c r="BC11" i="34"/>
  <c r="M9" i="34"/>
  <c r="M10" i="34"/>
  <c r="Y11" i="34"/>
  <c r="AW11" i="34"/>
  <c r="AB11" i="34"/>
  <c r="AH11" i="34"/>
  <c r="AV11" i="34"/>
  <c r="BB11" i="34"/>
  <c r="L9" i="34"/>
  <c r="L10" i="34"/>
  <c r="AP11" i="34"/>
  <c r="X11" i="34"/>
  <c r="AS11" i="34"/>
  <c r="AG11" i="34"/>
  <c r="BE11" i="34"/>
  <c r="O9" i="34"/>
  <c r="O10" i="34"/>
  <c r="AA11" i="34"/>
  <c r="AY11" i="34"/>
  <c r="AD11" i="34"/>
  <c r="AJ11" i="34"/>
  <c r="AH15" i="34"/>
  <c r="AB15" i="34"/>
  <c r="AN15" i="34"/>
  <c r="AZ15" i="34"/>
  <c r="P13" i="34"/>
  <c r="P14" i="34"/>
  <c r="AK15" i="34"/>
  <c r="BC15" i="34"/>
  <c r="AW15" i="34"/>
  <c r="M13" i="34"/>
  <c r="M14" i="34"/>
  <c r="S13" i="34"/>
  <c r="S14" i="34"/>
  <c r="AE15" i="34"/>
  <c r="J13" i="34"/>
  <c r="J15" i="34" s="1"/>
  <c r="J14" i="34"/>
  <c r="AT15" i="34"/>
  <c r="AJ15" i="34"/>
  <c r="AD15" i="34"/>
  <c r="AP15" i="34"/>
  <c r="BB15" i="34"/>
  <c r="R13" i="34"/>
  <c r="R14" i="34"/>
  <c r="AM15" i="34"/>
  <c r="BE15" i="34"/>
  <c r="AY15" i="34"/>
  <c r="O13" i="34"/>
  <c r="O14" i="34"/>
  <c r="U13" i="34"/>
  <c r="U14" i="34"/>
  <c r="U15" i="34" s="1"/>
  <c r="AG15" i="34"/>
  <c r="L13" i="34"/>
  <c r="L14" i="34"/>
  <c r="AV15" i="34"/>
  <c r="I3" i="9"/>
  <c r="B1" i="9"/>
  <c r="BS38" i="34"/>
  <c r="AZ3" i="34"/>
  <c r="AT3" i="34"/>
  <c r="AN3" i="34"/>
  <c r="AH3" i="34"/>
  <c r="AB3" i="34"/>
  <c r="V3" i="34"/>
  <c r="P3" i="34"/>
  <c r="J3" i="34"/>
  <c r="R23" i="34" l="1"/>
  <c r="X23" i="34"/>
  <c r="Y23" i="34"/>
  <c r="V27" i="34"/>
  <c r="X31" i="34"/>
  <c r="L31" i="34"/>
  <c r="O15" i="34"/>
  <c r="V35" i="34"/>
  <c r="V23" i="34"/>
  <c r="J19" i="34"/>
  <c r="P23" i="34"/>
  <c r="AN35" i="34"/>
  <c r="L23" i="34"/>
  <c r="R31" i="34"/>
  <c r="S15" i="34"/>
  <c r="AM35" i="34"/>
  <c r="M27" i="34"/>
  <c r="AM27" i="34"/>
  <c r="Y27" i="34"/>
  <c r="U19" i="34"/>
  <c r="S27" i="34"/>
  <c r="Y35" i="34"/>
  <c r="AA23" i="34"/>
  <c r="J11" i="34"/>
  <c r="J35" i="34"/>
  <c r="P35" i="34"/>
  <c r="J27" i="34"/>
  <c r="P27" i="34"/>
  <c r="J31" i="34"/>
  <c r="L15" i="34"/>
  <c r="V19" i="34"/>
  <c r="R15" i="34"/>
  <c r="L11" i="34"/>
  <c r="AH35" i="34"/>
  <c r="X35" i="34"/>
  <c r="AJ35" i="34"/>
  <c r="AJ31" i="34"/>
  <c r="P15" i="34"/>
  <c r="R19" i="34"/>
  <c r="X19" i="34"/>
  <c r="BZ44" i="34"/>
  <c r="CE44" i="34" s="1"/>
  <c r="BZ48" i="34"/>
  <c r="CE48" i="34" s="1"/>
  <c r="AJ27" i="34"/>
  <c r="BZ68" i="34"/>
  <c r="CE68" i="34" s="1"/>
  <c r="BZ40" i="34"/>
  <c r="CE40" i="34" s="1"/>
  <c r="P19" i="34"/>
  <c r="AP35" i="34"/>
  <c r="BZ72" i="34"/>
  <c r="CE72" i="34" s="1"/>
  <c r="BR4" i="34"/>
  <c r="BZ64" i="34"/>
  <c r="CE64" i="34" s="1"/>
  <c r="L35" i="34"/>
  <c r="BZ60" i="34"/>
  <c r="CE60" i="34" s="1"/>
  <c r="BP4" i="34"/>
  <c r="BZ52" i="34"/>
  <c r="CE52" i="34" s="1"/>
  <c r="BR12" i="34"/>
  <c r="R27" i="34"/>
  <c r="AD31" i="34"/>
  <c r="AU28" i="120"/>
  <c r="A28" i="120" s="1"/>
  <c r="AU12" i="120"/>
  <c r="A12" i="120" s="1"/>
  <c r="AU16" i="120"/>
  <c r="A16" i="120" s="1"/>
  <c r="AU20" i="120"/>
  <c r="A20" i="120" s="1"/>
  <c r="AU24" i="120"/>
  <c r="A24" i="120" s="1"/>
  <c r="AU8" i="120"/>
  <c r="A8" i="120" s="1"/>
  <c r="AT35" i="34"/>
  <c r="P31" i="34"/>
  <c r="AB31" i="34"/>
  <c r="AB27" i="34"/>
  <c r="AK35" i="34"/>
  <c r="AK27" i="34"/>
  <c r="AG27" i="34"/>
  <c r="AE27" i="34"/>
  <c r="AE31" i="34"/>
  <c r="AG35" i="34"/>
  <c r="AE35" i="34"/>
  <c r="AA35" i="34"/>
  <c r="Y31" i="34"/>
  <c r="AA31" i="34"/>
  <c r="AA27" i="34"/>
  <c r="AA19" i="34"/>
  <c r="BR16" i="34" s="1"/>
  <c r="Y19" i="34"/>
  <c r="S31" i="34"/>
  <c r="O35" i="34"/>
  <c r="M31" i="34"/>
  <c r="O27" i="34"/>
  <c r="M19" i="34"/>
  <c r="BP16" i="34" s="1"/>
  <c r="M15" i="34"/>
  <c r="BP12" i="34" s="1"/>
  <c r="M11" i="34"/>
  <c r="BP8" i="34" s="1"/>
  <c r="O11" i="34"/>
  <c r="BR8" i="34" s="1"/>
  <c r="AQ35" i="34"/>
  <c r="S35" i="34"/>
  <c r="M23" i="34"/>
  <c r="BP20" i="34" s="1"/>
  <c r="AQ31" i="34"/>
  <c r="AK31" i="34"/>
  <c r="U27" i="34"/>
  <c r="O23" i="34"/>
  <c r="BR20" i="34" s="1"/>
  <c r="BF28" i="34"/>
  <c r="BF16" i="34"/>
  <c r="BF20" i="34"/>
  <c r="BF24" i="34"/>
  <c r="BF12" i="34"/>
  <c r="BF8" i="34"/>
  <c r="BF32" i="34"/>
  <c r="BP24" i="34" l="1"/>
  <c r="BP28" i="34"/>
  <c r="BR28" i="34"/>
  <c r="BR24" i="34"/>
  <c r="BP32" i="34"/>
  <c r="BT8" i="34"/>
  <c r="BY8" i="34" s="1"/>
  <c r="BT16" i="34"/>
  <c r="BY16" i="34" s="1"/>
  <c r="BT4" i="34"/>
  <c r="BY4" i="34" s="1"/>
  <c r="BT12" i="34"/>
  <c r="BY12" i="34" s="1"/>
  <c r="BT20" i="34"/>
  <c r="BY20" i="34" s="1"/>
  <c r="BR32" i="34"/>
  <c r="K6" i="121"/>
  <c r="K10" i="121"/>
  <c r="J7" i="121"/>
  <c r="J11" i="121"/>
  <c r="I8" i="121"/>
  <c r="I5" i="121"/>
  <c r="H9" i="121"/>
  <c r="G6" i="121"/>
  <c r="G10" i="121"/>
  <c r="F7" i="121"/>
  <c r="F11" i="121"/>
  <c r="E8" i="121"/>
  <c r="E5" i="121"/>
  <c r="D9" i="121"/>
  <c r="K7" i="121"/>
  <c r="K11" i="121"/>
  <c r="J8" i="121"/>
  <c r="J5" i="121"/>
  <c r="I9" i="121"/>
  <c r="H6" i="121"/>
  <c r="H10" i="121"/>
  <c r="G7" i="121"/>
  <c r="G11" i="121"/>
  <c r="F8" i="121"/>
  <c r="F5" i="121"/>
  <c r="E9" i="121"/>
  <c r="D6" i="121"/>
  <c r="D10" i="121"/>
  <c r="K8" i="121"/>
  <c r="K5" i="121"/>
  <c r="J9" i="121"/>
  <c r="I6" i="121"/>
  <c r="I10" i="121"/>
  <c r="H7" i="121"/>
  <c r="H11" i="121"/>
  <c r="G8" i="121"/>
  <c r="G5" i="121"/>
  <c r="F9" i="121"/>
  <c r="E6" i="121"/>
  <c r="E10" i="121"/>
  <c r="D7" i="121"/>
  <c r="D11" i="121"/>
  <c r="K9" i="121"/>
  <c r="J6" i="121"/>
  <c r="J10" i="121"/>
  <c r="I7" i="121"/>
  <c r="I11" i="121"/>
  <c r="H8" i="121"/>
  <c r="H5" i="121"/>
  <c r="G9" i="121"/>
  <c r="F6" i="121"/>
  <c r="F10" i="121"/>
  <c r="E7" i="121"/>
  <c r="E11" i="121"/>
  <c r="D8" i="121"/>
  <c r="C8" i="121"/>
  <c r="C9" i="121"/>
  <c r="D5" i="121"/>
  <c r="C6" i="121"/>
  <c r="C7" i="121"/>
  <c r="C11" i="121"/>
  <c r="CB40" i="34"/>
  <c r="CB56" i="34"/>
  <c r="A56" i="34" s="1"/>
  <c r="CB60" i="34"/>
  <c r="A60" i="34" s="1"/>
  <c r="CB72" i="34"/>
  <c r="CB48" i="34"/>
  <c r="CB44" i="34"/>
  <c r="CB68" i="34"/>
  <c r="CB64" i="34"/>
  <c r="CB52" i="34"/>
  <c r="BT24" i="34" l="1"/>
  <c r="BY24" i="34" s="1"/>
  <c r="BT28" i="34"/>
  <c r="BY28" i="34" s="1"/>
  <c r="BT32" i="34"/>
  <c r="BY32" i="34" s="1"/>
  <c r="BV20" i="34" l="1"/>
  <c r="A20" i="34" s="1"/>
  <c r="BV4" i="34"/>
  <c r="A4" i="34" s="1"/>
  <c r="BV8" i="34"/>
  <c r="A8" i="34" s="1"/>
  <c r="A72" i="34"/>
  <c r="A88" i="34"/>
  <c r="A40" i="34"/>
  <c r="A96" i="34"/>
  <c r="A64" i="34"/>
  <c r="A92" i="34"/>
  <c r="A44" i="34"/>
  <c r="A104" i="34"/>
  <c r="A52" i="34"/>
  <c r="A84" i="34"/>
  <c r="A100" i="34"/>
  <c r="A48" i="34"/>
  <c r="A80" i="34"/>
  <c r="A68" i="34"/>
  <c r="BV28" i="34"/>
  <c r="A28" i="34" s="1"/>
  <c r="BV32" i="34"/>
  <c r="A32" i="34" s="1"/>
  <c r="BV12" i="34"/>
  <c r="A12" i="34" s="1"/>
  <c r="BV16" i="34"/>
  <c r="A16" i="34" s="1"/>
  <c r="BV24" i="34"/>
  <c r="A24" i="34" s="1"/>
  <c r="K20" i="9" l="1"/>
  <c r="K24" i="9"/>
  <c r="J19" i="9"/>
  <c r="J23" i="9"/>
  <c r="I18" i="9"/>
  <c r="I22" i="9"/>
  <c r="H17" i="9"/>
  <c r="H21" i="9"/>
  <c r="H16" i="9"/>
  <c r="G20" i="9"/>
  <c r="G24" i="9"/>
  <c r="F19" i="9"/>
  <c r="F23" i="9"/>
  <c r="D18" i="9"/>
  <c r="D22" i="9"/>
  <c r="K17" i="9"/>
  <c r="K21" i="9"/>
  <c r="K16" i="9"/>
  <c r="J20" i="9"/>
  <c r="J24" i="9"/>
  <c r="I19" i="9"/>
  <c r="I23" i="9"/>
  <c r="H18" i="9"/>
  <c r="H22" i="9"/>
  <c r="G17" i="9"/>
  <c r="G21" i="9"/>
  <c r="G16" i="9"/>
  <c r="F20" i="9"/>
  <c r="F24" i="9"/>
  <c r="D19" i="9"/>
  <c r="D23" i="9"/>
  <c r="F18" i="9"/>
  <c r="D16" i="9"/>
  <c r="K18" i="9"/>
  <c r="K22" i="9"/>
  <c r="J17" i="9"/>
  <c r="J21" i="9"/>
  <c r="J16" i="9"/>
  <c r="I20" i="9"/>
  <c r="I24" i="9"/>
  <c r="H19" i="9"/>
  <c r="H23" i="9"/>
  <c r="G18" i="9"/>
  <c r="G22" i="9"/>
  <c r="F17" i="9"/>
  <c r="F21" i="9"/>
  <c r="F16" i="9"/>
  <c r="D20" i="9"/>
  <c r="D24" i="9"/>
  <c r="K19" i="9"/>
  <c r="K23" i="9"/>
  <c r="J18" i="9"/>
  <c r="J22" i="9"/>
  <c r="I17" i="9"/>
  <c r="I21" i="9"/>
  <c r="I16" i="9"/>
  <c r="H20" i="9"/>
  <c r="H24" i="9"/>
  <c r="G19" i="9"/>
  <c r="G23" i="9"/>
  <c r="F22" i="9"/>
  <c r="D17" i="9"/>
  <c r="D21" i="9"/>
  <c r="E19" i="9"/>
  <c r="E23" i="9"/>
  <c r="C17" i="9"/>
  <c r="C21" i="9"/>
  <c r="C16" i="9"/>
  <c r="E20" i="9"/>
  <c r="E24" i="9"/>
  <c r="C18" i="9"/>
  <c r="C22" i="9"/>
  <c r="E18" i="9"/>
  <c r="E22" i="9"/>
  <c r="C20" i="9"/>
  <c r="C24" i="9"/>
  <c r="E17" i="9"/>
  <c r="E21" i="9"/>
  <c r="E16" i="9"/>
  <c r="C19" i="9"/>
  <c r="C23" i="9"/>
  <c r="C7" i="9"/>
  <c r="I7" i="9"/>
  <c r="G7" i="9"/>
  <c r="E7" i="9"/>
  <c r="D7" i="9"/>
  <c r="F7" i="9"/>
  <c r="C11" i="9"/>
  <c r="K7" i="9"/>
  <c r="H7" i="9"/>
  <c r="J7" i="9"/>
  <c r="F10" i="9"/>
  <c r="H6" i="9"/>
  <c r="G11" i="9"/>
  <c r="D10" i="9"/>
  <c r="H10" i="9"/>
  <c r="K5" i="9"/>
  <c r="G9" i="9"/>
  <c r="D8" i="9"/>
  <c r="H8" i="9"/>
  <c r="D12" i="9"/>
  <c r="E6" i="9"/>
  <c r="K12" i="9"/>
  <c r="E10" i="9"/>
  <c r="C12" i="9"/>
  <c r="G8" i="9"/>
  <c r="F12" i="9"/>
  <c r="J5" i="9"/>
  <c r="H5" i="9"/>
  <c r="F6" i="9"/>
  <c r="I5" i="9"/>
  <c r="K9" i="9"/>
  <c r="I9" i="9"/>
  <c r="E8" i="9"/>
  <c r="D11" i="9"/>
  <c r="G10" i="9"/>
  <c r="J12" i="9"/>
  <c r="D9" i="9"/>
  <c r="E12" i="9"/>
  <c r="E5" i="9"/>
  <c r="I6" i="9"/>
  <c r="D6" i="9"/>
  <c r="C10" i="9"/>
  <c r="C6" i="9"/>
  <c r="K6" i="9"/>
  <c r="J10" i="9"/>
  <c r="F9" i="9"/>
  <c r="I11" i="9"/>
  <c r="G12" i="9"/>
  <c r="K10" i="9"/>
  <c r="I10" i="9"/>
  <c r="F11" i="9"/>
  <c r="D5" i="9"/>
  <c r="H11" i="9"/>
  <c r="F5" i="9"/>
  <c r="K8" i="9"/>
  <c r="E9" i="9"/>
  <c r="J8" i="9"/>
  <c r="I12" i="9"/>
  <c r="H9" i="9"/>
  <c r="I8" i="9"/>
  <c r="J9" i="9"/>
  <c r="C8" i="9"/>
  <c r="C5" i="9"/>
  <c r="G6" i="9"/>
  <c r="K11" i="9"/>
  <c r="J6" i="9"/>
  <c r="H12" i="9"/>
  <c r="J11" i="9"/>
  <c r="G5" i="9"/>
  <c r="E11" i="9"/>
  <c r="C9" i="9"/>
  <c r="F8" i="9"/>
</calcChain>
</file>

<file path=xl/sharedStrings.xml><?xml version="1.0" encoding="utf-8"?>
<sst xmlns="http://schemas.openxmlformats.org/spreadsheetml/2006/main" count="3001" uniqueCount="334">
  <si>
    <t>順位</t>
    <rPh sb="0" eb="2">
      <t>ジュンイ</t>
    </rPh>
    <phoneticPr fontId="5"/>
  </si>
  <si>
    <t>チーム</t>
    <phoneticPr fontId="5"/>
  </si>
  <si>
    <t>勝点</t>
    <rPh sb="0" eb="1">
      <t>カチ</t>
    </rPh>
    <rPh sb="1" eb="2">
      <t>テン</t>
    </rPh>
    <phoneticPr fontId="5"/>
  </si>
  <si>
    <t>試合</t>
    <rPh sb="0" eb="2">
      <t>シアイ</t>
    </rPh>
    <phoneticPr fontId="5"/>
  </si>
  <si>
    <t>勝</t>
    <rPh sb="0" eb="1">
      <t>カチ</t>
    </rPh>
    <phoneticPr fontId="5"/>
  </si>
  <si>
    <t>引分</t>
    <rPh sb="0" eb="2">
      <t>ヒキワケ</t>
    </rPh>
    <phoneticPr fontId="5"/>
  </si>
  <si>
    <t>負</t>
    <rPh sb="0" eb="1">
      <t>マケ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</si>
  <si>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</si>
  <si>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</si>
  <si>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得失点差</t>
    <rPh sb="0" eb="3">
      <t>トクシツテン</t>
    </rPh>
    <rPh sb="3" eb="4">
      <t>サ</t>
    </rPh>
    <phoneticPr fontId="5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</si>
  <si>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</si>
  <si>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</si>
  <si>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</si>
  <si>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</si>
  <si>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</si>
  <si>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</si>
  <si>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
点差</t>
    <rPh sb="0" eb="1">
      <t>トク</t>
    </rPh>
    <rPh sb="1" eb="2">
      <t>シツ</t>
    </rPh>
    <rPh sb="3" eb="5">
      <t>テンサ</t>
    </rPh>
    <phoneticPr fontId="1"/>
  </si>
  <si>
    <t>順位</t>
    <rPh sb="0" eb="2">
      <t>ジュンイ</t>
    </rPh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</si>
  <si>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</si>
  <si>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</si>
  <si>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計</t>
    <rPh sb="0" eb="1">
      <t>ケイ</t>
    </rPh>
    <phoneticPr fontId="1"/>
  </si>
  <si>
    <t>《 １部リーグ 》</t>
    <rPh sb="3" eb="4">
      <t>ブ</t>
    </rPh>
    <phoneticPr fontId="1"/>
  </si>
  <si>
    <t>試合結果</t>
    <rPh sb="0" eb="2">
      <t>シアイ</t>
    </rPh>
    <rPh sb="2" eb="4">
      <t>ケッカ</t>
    </rPh>
    <phoneticPr fontId="1"/>
  </si>
  <si>
    <t>順位表</t>
    <rPh sb="0" eb="3">
      <t>ジュンイヒョウ</t>
    </rPh>
    <phoneticPr fontId="5"/>
  </si>
  <si>
    <t>更新日</t>
    <phoneticPr fontId="6"/>
  </si>
  <si>
    <t>更新日</t>
    <rPh sb="0" eb="3">
      <t>コウシンビ</t>
    </rPh>
    <phoneticPr fontId="1"/>
  </si>
  <si>
    <t>《 １部リーグ 》</t>
    <rPh sb="3" eb="4">
      <t>ブ</t>
    </rPh>
    <phoneticPr fontId="5"/>
  </si>
  <si>
    <t>《 ２部リーグ 》</t>
    <rPh sb="3" eb="4">
      <t>ブ</t>
    </rPh>
    <phoneticPr fontId="5"/>
  </si>
  <si>
    <t>【得点】</t>
    <rPh sb="1" eb="3">
      <t>トクテン</t>
    </rPh>
    <phoneticPr fontId="1"/>
  </si>
  <si>
    <t>【警告】</t>
    <rPh sb="1" eb="3">
      <t>ケイコク</t>
    </rPh>
    <phoneticPr fontId="1"/>
  </si>
  <si>
    <t>【退場】</t>
    <rPh sb="1" eb="3">
      <t>タイジョウ</t>
    </rPh>
    <phoneticPr fontId="1"/>
  </si>
  <si>
    <t>試合</t>
    <rPh sb="0" eb="2">
      <t>シアイ</t>
    </rPh>
    <phoneticPr fontId="1"/>
  </si>
  <si>
    <t>星取り表</t>
    <phoneticPr fontId="17"/>
  </si>
  <si>
    <t>《 ２部リーグ 》</t>
    <rPh sb="3" eb="4">
      <t>ブ</t>
    </rPh>
    <phoneticPr fontId="1"/>
  </si>
  <si>
    <t>上磯中</t>
    <rPh sb="0" eb="2">
      <t>カミイソ</t>
    </rPh>
    <rPh sb="2" eb="3">
      <t>チュウ</t>
    </rPh>
    <phoneticPr fontId="1"/>
  </si>
  <si>
    <t>森・砂原</t>
    <rPh sb="0" eb="1">
      <t>モリ</t>
    </rPh>
    <rPh sb="2" eb="4">
      <t>サワラ</t>
    </rPh>
    <phoneticPr fontId="1"/>
  </si>
  <si>
    <t>亀田中</t>
    <rPh sb="0" eb="2">
      <t>カメダ</t>
    </rPh>
    <rPh sb="2" eb="3">
      <t>チュウ</t>
    </rPh>
    <phoneticPr fontId="1"/>
  </si>
  <si>
    <t>巴中</t>
    <rPh sb="0" eb="1">
      <t>トモエ</t>
    </rPh>
    <rPh sb="1" eb="2">
      <t>チュウ</t>
    </rPh>
    <phoneticPr fontId="1"/>
  </si>
  <si>
    <t>本通中</t>
    <rPh sb="0" eb="2">
      <t>ホンドオリ</t>
    </rPh>
    <rPh sb="2" eb="3">
      <t>チュウ</t>
    </rPh>
    <phoneticPr fontId="1"/>
  </si>
  <si>
    <t>赤川中</t>
    <rPh sb="0" eb="2">
      <t>アカガワ</t>
    </rPh>
    <rPh sb="2" eb="3">
      <t>チュウ</t>
    </rPh>
    <phoneticPr fontId="1"/>
  </si>
  <si>
    <t>第1節</t>
    <rPh sb="0" eb="1">
      <t>ダイ</t>
    </rPh>
    <rPh sb="2" eb="3">
      <t>セツ</t>
    </rPh>
    <phoneticPr fontId="1"/>
  </si>
  <si>
    <t>附属中</t>
    <rPh sb="0" eb="3">
      <t>フゾクチュウ</t>
    </rPh>
    <phoneticPr fontId="1"/>
  </si>
  <si>
    <t>コラソン・バロン</t>
    <phoneticPr fontId="1"/>
  </si>
  <si>
    <t>S・イーグル3rd</t>
    <phoneticPr fontId="1"/>
  </si>
  <si>
    <t>ラ・サール</t>
    <phoneticPr fontId="1"/>
  </si>
  <si>
    <t>プレイフル</t>
    <phoneticPr fontId="1"/>
  </si>
  <si>
    <t>大会</t>
    <rPh sb="0" eb="2">
      <t>タイカイ</t>
    </rPh>
    <phoneticPr fontId="27"/>
  </si>
  <si>
    <t>附属</t>
    <rPh sb="0" eb="2">
      <t>フゾク</t>
    </rPh>
    <phoneticPr fontId="27"/>
  </si>
  <si>
    <t>カブス</t>
  </si>
  <si>
    <t>森・砂原</t>
    <rPh sb="0" eb="1">
      <t>モリ</t>
    </rPh>
    <rPh sb="2" eb="4">
      <t>サワラ</t>
    </rPh>
    <phoneticPr fontId="27"/>
  </si>
  <si>
    <t>亀田</t>
    <rPh sb="0" eb="2">
      <t>カメダ</t>
    </rPh>
    <phoneticPr fontId="27"/>
  </si>
  <si>
    <t>桔梗</t>
    <rPh sb="0" eb="2">
      <t>キキョウ</t>
    </rPh>
    <phoneticPr fontId="27"/>
  </si>
  <si>
    <t>上磯</t>
    <rPh sb="0" eb="2">
      <t>カミイソ</t>
    </rPh>
    <phoneticPr fontId="27"/>
  </si>
  <si>
    <t>瀬棚・北檜山</t>
    <rPh sb="0" eb="2">
      <t>セタナ</t>
    </rPh>
    <rPh sb="3" eb="6">
      <t>キタヒヤマ</t>
    </rPh>
    <phoneticPr fontId="27"/>
  </si>
  <si>
    <t>●</t>
    <phoneticPr fontId="27"/>
  </si>
  <si>
    <t>戸倉・旭岡</t>
    <rPh sb="0" eb="2">
      <t>トクラ</t>
    </rPh>
    <rPh sb="3" eb="5">
      <t>アサヒオカ</t>
    </rPh>
    <phoneticPr fontId="27"/>
  </si>
  <si>
    <t>巴</t>
    <rPh sb="0" eb="1">
      <t>トモエ</t>
    </rPh>
    <phoneticPr fontId="27"/>
  </si>
  <si>
    <t>○</t>
    <phoneticPr fontId="1"/>
  </si>
  <si>
    <t>浜分中</t>
    <rPh sb="0" eb="2">
      <t>ハマワ</t>
    </rPh>
    <rPh sb="2" eb="3">
      <t>チュウ</t>
    </rPh>
    <phoneticPr fontId="1"/>
  </si>
  <si>
    <t>七飯・知内・松前</t>
    <rPh sb="0" eb="2">
      <t>ナナエ</t>
    </rPh>
    <rPh sb="3" eb="5">
      <t>シリウチ</t>
    </rPh>
    <rPh sb="6" eb="8">
      <t>マツマエ</t>
    </rPh>
    <phoneticPr fontId="1"/>
  </si>
  <si>
    <t>桔梗中</t>
    <rPh sb="0" eb="3">
      <t>キキョウチュウ</t>
    </rPh>
    <phoneticPr fontId="1"/>
  </si>
  <si>
    <t>令和4年度 第14回 函館地区カブスリーグU-15</t>
    <rPh sb="0" eb="1">
      <t>レイ</t>
    </rPh>
    <rPh sb="1" eb="2">
      <t>ワ</t>
    </rPh>
    <phoneticPr fontId="17"/>
  </si>
  <si>
    <t>第1節結果</t>
    <rPh sb="0" eb="1">
      <t>ダイ</t>
    </rPh>
    <rPh sb="2" eb="3">
      <t>セツ</t>
    </rPh>
    <rPh sb="3" eb="5">
      <t>ケッカ</t>
    </rPh>
    <phoneticPr fontId="17"/>
  </si>
  <si>
    <t>青柳中</t>
    <rPh sb="0" eb="3">
      <t>アオヤギチュウ</t>
    </rPh>
    <phoneticPr fontId="1"/>
  </si>
  <si>
    <t>北中</t>
    <rPh sb="0" eb="2">
      <t>キタチュウ</t>
    </rPh>
    <phoneticPr fontId="1"/>
  </si>
  <si>
    <t>湯川中</t>
    <rPh sb="0" eb="3">
      <t>ユノカワチュウ</t>
    </rPh>
    <phoneticPr fontId="1"/>
  </si>
  <si>
    <t>港中</t>
    <rPh sb="0" eb="2">
      <t>ミナトチュウ</t>
    </rPh>
    <phoneticPr fontId="1"/>
  </si>
  <si>
    <t>大中山・八雲・鹿部</t>
    <rPh sb="0" eb="3">
      <t>オオナカヤマ</t>
    </rPh>
    <rPh sb="4" eb="6">
      <t>ヤクモ</t>
    </rPh>
    <rPh sb="7" eb="9">
      <t>シカベ</t>
    </rPh>
    <phoneticPr fontId="1"/>
  </si>
  <si>
    <t>●</t>
    <phoneticPr fontId="1"/>
  </si>
  <si>
    <t>〇</t>
    <phoneticPr fontId="1"/>
  </si>
  <si>
    <t>△</t>
    <phoneticPr fontId="1"/>
  </si>
  <si>
    <t>令和4年度 第2回 函館地区春季リーグU-15</t>
    <rPh sb="0" eb="1">
      <t>レイ</t>
    </rPh>
    <rPh sb="1" eb="2">
      <t>ワ</t>
    </rPh>
    <rPh sb="14" eb="16">
      <t>シュンキ</t>
    </rPh>
    <phoneticPr fontId="17"/>
  </si>
  <si>
    <t>深堀・尾札部・銭亀沢・恵山</t>
    <rPh sb="0" eb="2">
      <t>フカボリ</t>
    </rPh>
    <rPh sb="3" eb="6">
      <t>オサツベ</t>
    </rPh>
    <rPh sb="7" eb="10">
      <t>ゼニカメザワ</t>
    </rPh>
    <rPh sb="11" eb="13">
      <t>エサン</t>
    </rPh>
    <phoneticPr fontId="1"/>
  </si>
  <si>
    <t>今金中</t>
    <rPh sb="0" eb="2">
      <t>イマガネ</t>
    </rPh>
    <rPh sb="2" eb="3">
      <t>チュウ</t>
    </rPh>
    <phoneticPr fontId="1"/>
  </si>
  <si>
    <t>瀬棚・北檜山</t>
    <rPh sb="0" eb="2">
      <t>セタナ</t>
    </rPh>
    <rPh sb="3" eb="6">
      <t>キタヒヤマ</t>
    </rPh>
    <phoneticPr fontId="1"/>
  </si>
  <si>
    <t>五稜郭中</t>
    <rPh sb="0" eb="4">
      <t>ゴリョウカクチュウ</t>
    </rPh>
    <phoneticPr fontId="1"/>
  </si>
  <si>
    <t>戸倉・旭岡</t>
    <rPh sb="0" eb="2">
      <t>トクラ</t>
    </rPh>
    <rPh sb="3" eb="5">
      <t>アサヒオカ</t>
    </rPh>
    <phoneticPr fontId="1"/>
  </si>
  <si>
    <t>2022度 第14回 函館地区カブス&amp;第2回春季大会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シュンキ</t>
    </rPh>
    <rPh sb="24" eb="26">
      <t>タイカイ</t>
    </rPh>
    <phoneticPr fontId="1"/>
  </si>
  <si>
    <t>4月23日（土）</t>
    <rPh sb="1" eb="2">
      <t>ガツ</t>
    </rPh>
    <rPh sb="4" eb="5">
      <t>ニチ</t>
    </rPh>
    <rPh sb="6" eb="7">
      <t>ド</t>
    </rPh>
    <phoneticPr fontId="1"/>
  </si>
  <si>
    <t>会場　銭亀沢中G</t>
    <rPh sb="0" eb="2">
      <t>カイジョウ</t>
    </rPh>
    <rPh sb="3" eb="6">
      <t>ゼニカメザワ</t>
    </rPh>
    <rPh sb="6" eb="7">
      <t>チュウ</t>
    </rPh>
    <phoneticPr fontId="1"/>
  </si>
  <si>
    <t>深恵尾銭</t>
    <rPh sb="0" eb="1">
      <t>フカ</t>
    </rPh>
    <rPh sb="1" eb="2">
      <t>メグミ</t>
    </rPh>
    <rPh sb="2" eb="3">
      <t>オ</t>
    </rPh>
    <rPh sb="3" eb="4">
      <t>セン</t>
    </rPh>
    <phoneticPr fontId="27"/>
  </si>
  <si>
    <t>－</t>
  </si>
  <si>
    <t>⑩</t>
  </si>
  <si>
    <t>⑧⑪⑬</t>
  </si>
  <si>
    <t>⑩⑩</t>
  </si>
  <si>
    <t>⑪</t>
  </si>
  <si>
    <t/>
  </si>
  <si>
    <t>会場　浜分中G</t>
    <rPh sb="0" eb="2">
      <t>カイジョウ</t>
    </rPh>
    <rPh sb="3" eb="4">
      <t>ハマ</t>
    </rPh>
    <rPh sb="4" eb="5">
      <t>ワケ</t>
    </rPh>
    <rPh sb="5" eb="6">
      <t>チュウ</t>
    </rPh>
    <phoneticPr fontId="1"/>
  </si>
  <si>
    <t>浜分</t>
    <rPh sb="0" eb="1">
      <t>ハマ</t>
    </rPh>
    <rPh sb="1" eb="2">
      <t>ワケ</t>
    </rPh>
    <phoneticPr fontId="27"/>
  </si>
  <si>
    <t>⑭⑭</t>
  </si>
  <si>
    <t>Sイーグル３rd</t>
  </si>
  <si>
    <t>㊼</t>
  </si>
  <si>
    <t>⑥⑥⑦⑦⑧⑩⑪</t>
  </si>
  <si>
    <t>本通</t>
    <rPh sb="0" eb="2">
      <t>ホンドオ</t>
    </rPh>
    <phoneticPr fontId="27"/>
  </si>
  <si>
    <t>北</t>
    <rPh sb="0" eb="1">
      <t>キタ</t>
    </rPh>
    <phoneticPr fontId="27"/>
  </si>
  <si>
    <t>⑨⑤⑩</t>
  </si>
  <si>
    <t>青柳</t>
    <rPh sb="0" eb="2">
      <t>アオヤギ</t>
    </rPh>
    <phoneticPr fontId="27"/>
  </si>
  <si>
    <t>O.G</t>
  </si>
  <si>
    <t>⑭</t>
  </si>
  <si>
    <t>○</t>
    <phoneticPr fontId="27"/>
  </si>
  <si>
    <t>4月29日(金)</t>
    <rPh sb="1" eb="2">
      <t>ガツ</t>
    </rPh>
    <rPh sb="4" eb="5">
      <t>ニチ</t>
    </rPh>
    <rPh sb="6" eb="7">
      <t>キン</t>
    </rPh>
    <phoneticPr fontId="1"/>
  </si>
  <si>
    <t>第２節結果</t>
    <rPh sb="0" eb="1">
      <t>ダイ</t>
    </rPh>
    <rPh sb="2" eb="3">
      <t>セツ</t>
    </rPh>
    <rPh sb="3" eb="5">
      <t>ケッカ</t>
    </rPh>
    <phoneticPr fontId="17"/>
  </si>
  <si>
    <t>第2節</t>
    <rPh sb="0" eb="1">
      <t>ダイ</t>
    </rPh>
    <rPh sb="2" eb="3">
      <t>セツ</t>
    </rPh>
    <phoneticPr fontId="1"/>
  </si>
  <si>
    <t>4月29日（金）</t>
    <rPh sb="1" eb="2">
      <t>ガツ</t>
    </rPh>
    <rPh sb="4" eb="5">
      <t>ニチ</t>
    </rPh>
    <rPh sb="6" eb="7">
      <t>キン</t>
    </rPh>
    <phoneticPr fontId="1"/>
  </si>
  <si>
    <t>会場　ＦＰ</t>
    <rPh sb="0" eb="2">
      <t>カイジョウ</t>
    </rPh>
    <phoneticPr fontId="1"/>
  </si>
  <si>
    <t>⑮⑦⑮⑩⑦</t>
  </si>
  <si>
    <t>七飯・知内・松前</t>
    <rPh sb="0" eb="2">
      <t>ナナエ</t>
    </rPh>
    <rPh sb="3" eb="5">
      <t>シリウチ</t>
    </rPh>
    <rPh sb="6" eb="8">
      <t>マツマエ</t>
    </rPh>
    <phoneticPr fontId="27"/>
  </si>
  <si>
    <t>コラソン・バロン</t>
  </si>
  <si>
    <t>⑧⑧⑩</t>
  </si>
  <si>
    <t>Ｓイーグル３</t>
  </si>
  <si>
    <t>⑧⑩⑪⑪⑮⑪</t>
  </si>
  <si>
    <t>浜分</t>
    <rPh sb="0" eb="2">
      <t>ハマワ</t>
    </rPh>
    <phoneticPr fontId="27"/>
  </si>
  <si>
    <t>⑪⑭</t>
  </si>
  <si>
    <t>湯川</t>
    <rPh sb="0" eb="2">
      <t>ユノカワ</t>
    </rPh>
    <phoneticPr fontId="27"/>
  </si>
  <si>
    <t>⑳⑭⑪⑪⑪</t>
  </si>
  <si>
    <t>本通</t>
    <rPh sb="0" eb="2">
      <t>ホンドオリ</t>
    </rPh>
    <phoneticPr fontId="27"/>
  </si>
  <si>
    <t>ラサール</t>
  </si>
  <si>
    <t>⑤⑩</t>
  </si>
  <si>
    <t>春季</t>
    <rPh sb="0" eb="2">
      <t>シュンキ</t>
    </rPh>
    <phoneticPr fontId="27"/>
  </si>
  <si>
    <t>⑬③</t>
  </si>
  <si>
    <t>⑦</t>
  </si>
  <si>
    <t>深恵尾銭</t>
    <rPh sb="0" eb="1">
      <t>フカ</t>
    </rPh>
    <rPh sb="1" eb="2">
      <t>メグ</t>
    </rPh>
    <rPh sb="2" eb="3">
      <t>オ</t>
    </rPh>
    <rPh sb="3" eb="4">
      <t>ゼニ</t>
    </rPh>
    <phoneticPr fontId="27"/>
  </si>
  <si>
    <t>五稜郭</t>
    <rPh sb="0" eb="3">
      <t>ゴリョウカク</t>
    </rPh>
    <phoneticPr fontId="27"/>
  </si>
  <si>
    <t>⑩⑮</t>
  </si>
  <si>
    <t>⑤⑤⑪</t>
  </si>
  <si>
    <t>第3節</t>
    <rPh sb="0" eb="1">
      <t>ダイ</t>
    </rPh>
    <rPh sb="2" eb="3">
      <t>セツ</t>
    </rPh>
    <phoneticPr fontId="1"/>
  </si>
  <si>
    <t>4月30日（土）</t>
    <rPh sb="1" eb="2">
      <t>ガツ</t>
    </rPh>
    <rPh sb="4" eb="5">
      <t>ニチ</t>
    </rPh>
    <rPh sb="6" eb="7">
      <t>ド</t>
    </rPh>
    <phoneticPr fontId="1"/>
  </si>
  <si>
    <t>会場　函館ＦＰ（Ｃ）</t>
    <rPh sb="0" eb="2">
      <t>カイジョウ</t>
    </rPh>
    <rPh sb="3" eb="5">
      <t>ハコダテ</t>
    </rPh>
    <phoneticPr fontId="1"/>
  </si>
  <si>
    <t>⑬⑬</t>
  </si>
  <si>
    <t>深恵尾銭</t>
    <rPh sb="0" eb="1">
      <t>フカ</t>
    </rPh>
    <rPh sb="1" eb="2">
      <t>メグミ</t>
    </rPh>
    <rPh sb="2" eb="3">
      <t>オ</t>
    </rPh>
    <rPh sb="3" eb="4">
      <t>ゼニ</t>
    </rPh>
    <phoneticPr fontId="27"/>
  </si>
  <si>
    <t>⑩⑨⑨⑨⑩</t>
  </si>
  <si>
    <t>今金</t>
    <rPh sb="0" eb="2">
      <t>イマガネ</t>
    </rPh>
    <phoneticPr fontId="27"/>
  </si>
  <si>
    <t>⑦⑩⑦⑪⑦⑦⑩⑧⑦</t>
  </si>
  <si>
    <t>港</t>
    <rPh sb="0" eb="1">
      <t>ミナト</t>
    </rPh>
    <phoneticPr fontId="27"/>
  </si>
  <si>
    <t>④</t>
  </si>
  <si>
    <t>⑧⑧⑧⑧</t>
  </si>
  <si>
    <t>ラ・サール</t>
  </si>
  <si>
    <t>⑨</t>
  </si>
  <si>
    <t>㉑</t>
  </si>
  <si>
    <t>会場　函館FP（D）</t>
    <rPh sb="0" eb="2">
      <t>カイジョウ</t>
    </rPh>
    <rPh sb="3" eb="5">
      <t>ハコダテ</t>
    </rPh>
    <phoneticPr fontId="1"/>
  </si>
  <si>
    <t>浜分</t>
    <rPh sb="0" eb="1">
      <t>ハマ</t>
    </rPh>
    <rPh sb="1" eb="2">
      <t>ブン</t>
    </rPh>
    <phoneticPr fontId="27"/>
  </si>
  <si>
    <t>七飯知内松前</t>
    <rPh sb="0" eb="2">
      <t>ナナエ</t>
    </rPh>
    <rPh sb="2" eb="4">
      <t>シリウチ</t>
    </rPh>
    <rPh sb="4" eb="6">
      <t>マツマエ</t>
    </rPh>
    <phoneticPr fontId="27"/>
  </si>
  <si>
    <t>⑧×４、⑩</t>
  </si>
  <si>
    <t>⑯</t>
  </si>
  <si>
    <t>⑩×２、⑮⑦</t>
  </si>
  <si>
    <t>Sイーグル3</t>
  </si>
  <si>
    <t>森・砂原</t>
    <rPh sb="0" eb="1">
      <t>モリ</t>
    </rPh>
    <rPh sb="2" eb="4">
      <t>スナハラ</t>
    </rPh>
    <phoneticPr fontId="27"/>
  </si>
  <si>
    <t>76×2、54</t>
  </si>
  <si>
    <t>プレイフル</t>
  </si>
  <si>
    <t>⑨×３、⑩×２、⑱、OWN</t>
  </si>
  <si>
    <t>湯川</t>
    <rPh sb="0" eb="2">
      <t>ユカワ</t>
    </rPh>
    <phoneticPr fontId="27"/>
  </si>
  <si>
    <t>大中山八雲鹿部</t>
    <rPh sb="0" eb="3">
      <t>オオナカヤマ</t>
    </rPh>
    <rPh sb="3" eb="5">
      <t>ヤクモ</t>
    </rPh>
    <rPh sb="5" eb="7">
      <t>シカベ</t>
    </rPh>
    <phoneticPr fontId="27"/>
  </si>
  <si>
    <t>第4節</t>
    <rPh sb="0" eb="1">
      <t>ダイ</t>
    </rPh>
    <rPh sb="2" eb="3">
      <t>セツ</t>
    </rPh>
    <phoneticPr fontId="1"/>
  </si>
  <si>
    <t>5月1日（日）</t>
    <rPh sb="1" eb="2">
      <t>ガツ</t>
    </rPh>
    <rPh sb="3" eb="4">
      <t>ニチ</t>
    </rPh>
    <rPh sb="5" eb="6">
      <t>ニチ</t>
    </rPh>
    <phoneticPr fontId="1"/>
  </si>
  <si>
    <t>⑨×２、⑩×２、⑦、OWN</t>
  </si>
  <si>
    <t>⑭、OWN</t>
  </si>
  <si>
    <t>⑧×３、⑦×２</t>
  </si>
  <si>
    <t>大中山・八雲・鹿部</t>
    <rPh sb="0" eb="3">
      <t>オオナカヤマ</t>
    </rPh>
    <rPh sb="4" eb="6">
      <t>ヤクモ</t>
    </rPh>
    <rPh sb="7" eb="9">
      <t>シカベ</t>
    </rPh>
    <phoneticPr fontId="27"/>
  </si>
  <si>
    <t>⑥⑨⑩</t>
  </si>
  <si>
    <t>②⑪</t>
  </si>
  <si>
    <t>会場　函館FP（C）</t>
    <rPh sb="0" eb="2">
      <t>カイジョウ</t>
    </rPh>
    <rPh sb="3" eb="5">
      <t>ハコダテ</t>
    </rPh>
    <phoneticPr fontId="1"/>
  </si>
  <si>
    <t>⑤</t>
  </si>
  <si>
    <t>⑦⑩⑪⑪</t>
  </si>
  <si>
    <t>Sイーグル3rd</t>
  </si>
  <si>
    <t>今金</t>
    <rPh sb="0" eb="2">
      <t>イマカネ</t>
    </rPh>
    <phoneticPr fontId="27"/>
  </si>
  <si>
    <t>⑩⑪⑬⑬⑨⑨⑦OG⑫⑯⑩⑯⑬⑩</t>
  </si>
  <si>
    <t>⑪⑬⑪</t>
  </si>
  <si>
    <t>△</t>
    <phoneticPr fontId="27"/>
  </si>
  <si>
    <t>－</t>
    <phoneticPr fontId="1"/>
  </si>
  <si>
    <t>カブス</t>
    <phoneticPr fontId="27"/>
  </si>
  <si>
    <t>第5節</t>
    <rPh sb="0" eb="1">
      <t>ダイ</t>
    </rPh>
    <rPh sb="2" eb="3">
      <t>セツ</t>
    </rPh>
    <phoneticPr fontId="1"/>
  </si>
  <si>
    <t>5月7日（土）</t>
    <rPh sb="1" eb="2">
      <t>ガツ</t>
    </rPh>
    <rPh sb="3" eb="4">
      <t>ニチ</t>
    </rPh>
    <rPh sb="5" eb="6">
      <t>ド</t>
    </rPh>
    <phoneticPr fontId="1"/>
  </si>
  <si>
    <t>深恵尾銭</t>
    <rPh sb="0" eb="1">
      <t>フカ</t>
    </rPh>
    <rPh sb="1" eb="2">
      <t>エ</t>
    </rPh>
    <rPh sb="2" eb="3">
      <t>オ</t>
    </rPh>
    <rPh sb="3" eb="4">
      <t>ゼニ</t>
    </rPh>
    <phoneticPr fontId="27"/>
  </si>
  <si>
    <t>①⑩⑩⑩⑪⑩⑥</t>
    <phoneticPr fontId="27"/>
  </si>
  <si>
    <t>赤川</t>
    <rPh sb="0" eb="2">
      <t>アカガワ</t>
    </rPh>
    <phoneticPr fontId="27"/>
  </si>
  <si>
    <t>⑩</t>
    <phoneticPr fontId="27"/>
  </si>
  <si>
    <t>⑩⑨⑬⑨⑩⑨⑨⑩⑦</t>
    <phoneticPr fontId="27"/>
  </si>
  <si>
    <t>⑯⑲⑤⑤③⑨⑱⑤④⑲③⑤⑤⑤⑤</t>
    <phoneticPr fontId="27"/>
  </si>
  <si>
    <t>Sイーグル３</t>
    <phoneticPr fontId="27"/>
  </si>
  <si>
    <t>⑧⑩⑨</t>
    <phoneticPr fontId="27"/>
  </si>
  <si>
    <t>第6節</t>
    <rPh sb="0" eb="1">
      <t>ダイ</t>
    </rPh>
    <rPh sb="2" eb="3">
      <t>セツ</t>
    </rPh>
    <phoneticPr fontId="1"/>
  </si>
  <si>
    <t>5月8日（日）</t>
    <rPh sb="1" eb="2">
      <t>ガツ</t>
    </rPh>
    <rPh sb="3" eb="4">
      <t>ニチ</t>
    </rPh>
    <rPh sb="5" eb="6">
      <t>ニチ</t>
    </rPh>
    <phoneticPr fontId="1"/>
  </si>
  <si>
    <t>会場　昭和公園</t>
    <rPh sb="0" eb="2">
      <t>カイジョウ</t>
    </rPh>
    <rPh sb="3" eb="7">
      <t>ショウワコウエン</t>
    </rPh>
    <phoneticPr fontId="1"/>
  </si>
  <si>
    <t>②⑪</t>
    <phoneticPr fontId="27"/>
  </si>
  <si>
    <t>ラ・サール</t>
    <phoneticPr fontId="27"/>
  </si>
  <si>
    <t>⑯</t>
    <phoneticPr fontId="27"/>
  </si>
  <si>
    <t>第7節</t>
    <rPh sb="0" eb="1">
      <t>ダイ</t>
    </rPh>
    <rPh sb="2" eb="3">
      <t>セツ</t>
    </rPh>
    <phoneticPr fontId="1"/>
  </si>
  <si>
    <t>5月14日（土）</t>
    <rPh sb="1" eb="2">
      <t>ガツ</t>
    </rPh>
    <rPh sb="4" eb="5">
      <t>ニチ</t>
    </rPh>
    <rPh sb="6" eb="7">
      <t>ド</t>
    </rPh>
    <phoneticPr fontId="1"/>
  </si>
  <si>
    <t>⑩⑪⑩⑪/⑩⑪</t>
  </si>
  <si>
    <t>七飯･知内･松前</t>
    <rPh sb="0" eb="2">
      <t>ナナエ</t>
    </rPh>
    <rPh sb="3" eb="5">
      <t>シリウチ</t>
    </rPh>
    <rPh sb="6" eb="8">
      <t>マツマエ</t>
    </rPh>
    <phoneticPr fontId="27"/>
  </si>
  <si>
    <t>森･砂原</t>
    <rPh sb="0" eb="1">
      <t>モリ</t>
    </rPh>
    <rPh sb="2" eb="3">
      <t>スナ</t>
    </rPh>
    <rPh sb="3" eb="4">
      <t>ハラ</t>
    </rPh>
    <phoneticPr fontId="27"/>
  </si>
  <si>
    <t>⑩⑤</t>
  </si>
  <si>
    <t>⑨⑩⑤/⑪④</t>
  </si>
  <si>
    <t>戸倉･旭岡</t>
    <rPh sb="0" eb="2">
      <t>トクラ</t>
    </rPh>
    <rPh sb="3" eb="5">
      <t>アサヒオカ</t>
    </rPh>
    <phoneticPr fontId="27"/>
  </si>
  <si>
    <t>⑪⑤/⑨⑦⑧⑧⑤⑤⑳</t>
  </si>
  <si>
    <t>③⑧⑪③/⑧②②⑦⑬⑦</t>
  </si>
  <si>
    <t>第８節</t>
    <rPh sb="0" eb="1">
      <t>ダイ</t>
    </rPh>
    <rPh sb="2" eb="3">
      <t>セツ</t>
    </rPh>
    <phoneticPr fontId="1"/>
  </si>
  <si>
    <t>５月１５日（日）</t>
    <rPh sb="1" eb="2">
      <t>ガツ</t>
    </rPh>
    <rPh sb="4" eb="5">
      <t>ニチ</t>
    </rPh>
    <rPh sb="6" eb="7">
      <t>ニチ</t>
    </rPh>
    <phoneticPr fontId="1"/>
  </si>
  <si>
    <t>会場　昭和公園</t>
    <rPh sb="0" eb="2">
      <t>カイジョウ</t>
    </rPh>
    <rPh sb="3" eb="5">
      <t>ショウワ</t>
    </rPh>
    <rPh sb="5" eb="7">
      <t>コウエン</t>
    </rPh>
    <phoneticPr fontId="1"/>
  </si>
  <si>
    <t>㉓②⑨⑩⑩⑨</t>
  </si>
  <si>
    <t>②</t>
  </si>
  <si>
    <t>⑧⑨</t>
  </si>
  <si>
    <t>⑩⑩⑬⑦</t>
  </si>
  <si>
    <t>第9節</t>
    <rPh sb="0" eb="1">
      <t>ダイ</t>
    </rPh>
    <rPh sb="2" eb="3">
      <t>セツ</t>
    </rPh>
    <phoneticPr fontId="1"/>
  </si>
  <si>
    <t>5月21日（土）</t>
    <rPh sb="1" eb="2">
      <t>ガツ</t>
    </rPh>
    <rPh sb="4" eb="5">
      <t>ニチ</t>
    </rPh>
    <rPh sb="6" eb="7">
      <t>ド</t>
    </rPh>
    <phoneticPr fontId="1"/>
  </si>
  <si>
    <t>13,11/10,10</t>
  </si>
  <si>
    <t>6,OG/15</t>
  </si>
  <si>
    <t>赤川</t>
    <rPh sb="0" eb="2">
      <t>アカガ</t>
    </rPh>
    <phoneticPr fontId="27"/>
  </si>
  <si>
    <t>五稜郭</t>
    <rPh sb="0" eb="3">
      <t>ゴリョウ</t>
    </rPh>
    <phoneticPr fontId="27"/>
  </si>
  <si>
    <t>7,3/5,16,5,7</t>
  </si>
  <si>
    <t>今金</t>
    <rPh sb="0" eb="2">
      <t>イマカン</t>
    </rPh>
    <phoneticPr fontId="27"/>
  </si>
  <si>
    <t>2,17,17,17,17/11,17,20,11,9,10</t>
  </si>
  <si>
    <t>今金</t>
    <rPh sb="0" eb="2">
      <t>イマ</t>
    </rPh>
    <phoneticPr fontId="27"/>
  </si>
  <si>
    <t>3,7,3,7/10,12,OG</t>
  </si>
  <si>
    <t>11,11</t>
  </si>
  <si>
    <t>会場　函館ＦＰ（Ｄ）</t>
    <rPh sb="0" eb="2">
      <t>カイジョウ</t>
    </rPh>
    <rPh sb="3" eb="5">
      <t>ハコダテ</t>
    </rPh>
    <phoneticPr fontId="1"/>
  </si>
  <si>
    <t>浜分</t>
    <rPh sb="0" eb="1">
      <t>ハマ</t>
    </rPh>
    <rPh sb="1" eb="2">
      <t>ワ</t>
    </rPh>
    <phoneticPr fontId="27"/>
  </si>
  <si>
    <t>ＳイーグルⅢ</t>
  </si>
  <si>
    <t>⑪⑩⑪⑫⑦</t>
  </si>
  <si>
    <t>⑨⑦⑨</t>
  </si>
  <si>
    <t>⑬⑲㉑⑲</t>
  </si>
  <si>
    <t>⑫⑦⑨⑫⑦</t>
  </si>
  <si>
    <t>5月28日（土）</t>
    <rPh sb="1" eb="2">
      <t>ガツ</t>
    </rPh>
    <rPh sb="4" eb="5">
      <t>ニチ</t>
    </rPh>
    <rPh sb="6" eb="7">
      <t>ド</t>
    </rPh>
    <phoneticPr fontId="1"/>
  </si>
  <si>
    <t>⑩⑩⑩⑪⑨㉒</t>
  </si>
  <si>
    <t>⑲⑨</t>
  </si>
  <si>
    <t>⑧⑨⑦⑧⑦⑨</t>
  </si>
  <si>
    <t>第10節</t>
    <rPh sb="0" eb="1">
      <t>ダイ</t>
    </rPh>
    <rPh sb="3" eb="4">
      <t>セツ</t>
    </rPh>
    <phoneticPr fontId="1"/>
  </si>
  <si>
    <t>第11節</t>
    <rPh sb="0" eb="1">
      <t>ダイ</t>
    </rPh>
    <rPh sb="3" eb="4">
      <t>セツ</t>
    </rPh>
    <phoneticPr fontId="1"/>
  </si>
  <si>
    <t>5月29日（日）</t>
    <rPh sb="1" eb="2">
      <t>ガツ</t>
    </rPh>
    <rPh sb="4" eb="5">
      <t>ニチ</t>
    </rPh>
    <rPh sb="6" eb="7">
      <t>ニチ</t>
    </rPh>
    <phoneticPr fontId="1"/>
  </si>
  <si>
    <t>⑩⑪⑭⑳</t>
  </si>
  <si>
    <t>⑩⑱⑦⑨⑱⑩⑦⑭⑨⑪⑩⑩⑭⑭</t>
  </si>
  <si>
    <t>⑮</t>
  </si>
  <si>
    <t>⑦⑩</t>
  </si>
  <si>
    <t>第12節</t>
    <rPh sb="0" eb="1">
      <t>ダイ</t>
    </rPh>
    <rPh sb="3" eb="4">
      <t>セツ</t>
    </rPh>
    <phoneticPr fontId="1"/>
  </si>
  <si>
    <t>6月4日（土）</t>
    <rPh sb="1" eb="2">
      <t>ガツ</t>
    </rPh>
    <rPh sb="3" eb="4">
      <t>ニチ</t>
    </rPh>
    <rPh sb="5" eb="6">
      <t>ド</t>
    </rPh>
    <phoneticPr fontId="1"/>
  </si>
  <si>
    <t>会場　昭和公園G</t>
    <rPh sb="0" eb="2">
      <t>カイジョウ</t>
    </rPh>
    <rPh sb="3" eb="7">
      <t>ショウ</t>
    </rPh>
    <phoneticPr fontId="1"/>
  </si>
  <si>
    <t>附属　</t>
    <rPh sb="0" eb="1">
      <t>フゾク</t>
    </rPh>
    <rPh sb="1" eb="2">
      <t>フゾク</t>
    </rPh>
    <phoneticPr fontId="27"/>
  </si>
  <si>
    <t>瀬棚・北檜山</t>
    <rPh sb="0" eb="2">
      <t xml:space="preserve">セタナ </t>
    </rPh>
    <rPh sb="3" eb="6">
      <t>キタ</t>
    </rPh>
    <phoneticPr fontId="27"/>
  </si>
  <si>
    <t>瀬棚・北檜山</t>
    <phoneticPr fontId="27"/>
  </si>
  <si>
    <t>7,10</t>
    <phoneticPr fontId="27"/>
  </si>
  <si>
    <t>23,99,99</t>
    <phoneticPr fontId="27"/>
  </si>
  <si>
    <t>○</t>
    <phoneticPr fontId="27"/>
  </si>
  <si>
    <t>2022度 第14回 函館地区カブス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phoneticPr fontId="1"/>
  </si>
  <si>
    <t>７月２日（土）</t>
    <rPh sb="1" eb="2">
      <t>ガツ</t>
    </rPh>
    <rPh sb="3" eb="4">
      <t>ニチ</t>
    </rPh>
    <rPh sb="5" eb="6">
      <t>ド</t>
    </rPh>
    <phoneticPr fontId="1"/>
  </si>
  <si>
    <t>⑤⑪⑩⑩⑤</t>
  </si>
  <si>
    <t>⑭②</t>
  </si>
  <si>
    <t>⑨⑩⑨⑩⑲⑧</t>
  </si>
  <si>
    <t>⑪⑨</t>
  </si>
  <si>
    <t>７月２日（土）</t>
    <rPh sb="1" eb="2">
      <t>ガツ</t>
    </rPh>
    <rPh sb="3" eb="4">
      <t>カ</t>
    </rPh>
    <rPh sb="5" eb="6">
      <t>ド</t>
    </rPh>
    <phoneticPr fontId="27"/>
  </si>
  <si>
    <t>⑪</t>
    <phoneticPr fontId="27"/>
  </si>
  <si>
    <t>⑦⑧⑪⑧⑧⑧⑩</t>
    <phoneticPr fontId="27"/>
  </si>
  <si>
    <t>⑤</t>
    <phoneticPr fontId="27"/>
  </si>
  <si>
    <t>７月９日（土）</t>
    <rPh sb="1" eb="2">
      <t>ガツ</t>
    </rPh>
    <rPh sb="3" eb="4">
      <t>ニチ</t>
    </rPh>
    <rPh sb="5" eb="6">
      <t>ド</t>
    </rPh>
    <phoneticPr fontId="1"/>
  </si>
  <si>
    <t>④⑧OG</t>
  </si>
  <si>
    <t>②②</t>
  </si>
  <si>
    <t>⑬</t>
  </si>
  <si>
    <t>湯川</t>
    <rPh sb="0" eb="1">
      <t>ユ</t>
    </rPh>
    <rPh sb="1" eb="2">
      <t>カワ</t>
    </rPh>
    <phoneticPr fontId="27"/>
  </si>
  <si>
    <t>⑪⑫</t>
  </si>
  <si>
    <t>第14節</t>
    <rPh sb="0" eb="1">
      <t>ダイ</t>
    </rPh>
    <rPh sb="3" eb="4">
      <t>セツ</t>
    </rPh>
    <phoneticPr fontId="1"/>
  </si>
  <si>
    <t>7月9日（土）</t>
    <rPh sb="1" eb="2">
      <t>ガツ</t>
    </rPh>
    <rPh sb="3" eb="4">
      <t>ニチ</t>
    </rPh>
    <rPh sb="5" eb="6">
      <t>ド</t>
    </rPh>
    <phoneticPr fontId="1"/>
  </si>
  <si>
    <t>イーグル３</t>
  </si>
  <si>
    <r>
      <rPr>
        <sz val="16"/>
        <rFont val="ＭＳ 明朝"/>
        <family val="1"/>
        <charset val="128"/>
      </rPr>
      <t>㊹、</t>
    </r>
    <r>
      <rPr>
        <sz val="16"/>
        <rFont val="HGSｺﾞｼｯｸM"/>
        <family val="3"/>
        <charset val="128"/>
      </rPr>
      <t>⑰、59</t>
    </r>
  </si>
  <si>
    <t>⑧⑳⑤⑨</t>
  </si>
  <si>
    <t>⑮×２、⑦×２</t>
  </si>
  <si>
    <t>⑨×２、⑩×２</t>
  </si>
  <si>
    <t>⑮⑩×２、⑪⑨×２、⑦③</t>
  </si>
  <si>
    <t>７月１０日（日）</t>
    <rPh sb="1" eb="2">
      <t>ガツ</t>
    </rPh>
    <rPh sb="4" eb="5">
      <t>カ</t>
    </rPh>
    <rPh sb="6" eb="7">
      <t>ニチ</t>
    </rPh>
    <phoneticPr fontId="27"/>
  </si>
  <si>
    <t>浜分</t>
    <rPh sb="0" eb="2">
      <t>ハマワケ</t>
    </rPh>
    <phoneticPr fontId="27"/>
  </si>
  <si>
    <t>⑧⑩</t>
  </si>
  <si>
    <t>㊹</t>
  </si>
  <si>
    <t>⑥</t>
  </si>
  <si>
    <t>⑮✕４，⑭，⑩，⑦，③</t>
  </si>
  <si>
    <t>７月１０日（日）</t>
    <rPh sb="1" eb="2">
      <t>ガツ</t>
    </rPh>
    <rPh sb="4" eb="5">
      <t>ニチ</t>
    </rPh>
    <rPh sb="6" eb="7">
      <t>ニチ</t>
    </rPh>
    <phoneticPr fontId="1"/>
  </si>
  <si>
    <t>⑩⑨⑨</t>
  </si>
  <si>
    <t>⑧⑦⑩</t>
  </si>
  <si>
    <t>⑧</t>
  </si>
  <si>
    <t>③⑬</t>
  </si>
  <si>
    <t>⑤⑥</t>
  </si>
  <si>
    <t>7月16日（土）</t>
    <rPh sb="1" eb="2">
      <t>ガツ</t>
    </rPh>
    <rPh sb="4" eb="5">
      <t>ニチ</t>
    </rPh>
    <rPh sb="6" eb="7">
      <t>ド</t>
    </rPh>
    <phoneticPr fontId="1"/>
  </si>
  <si>
    <t>会場　函館FP</t>
    <rPh sb="0" eb="2">
      <t>カイジョウ</t>
    </rPh>
    <rPh sb="3" eb="5">
      <t>ハコダテ</t>
    </rPh>
    <phoneticPr fontId="1"/>
  </si>
  <si>
    <t>③⑩</t>
  </si>
  <si>
    <t>青柳</t>
    <rPh sb="0" eb="2">
      <t>アオヤギ</t>
    </rPh>
    <phoneticPr fontId="1"/>
  </si>
  <si>
    <t>湯川</t>
    <rPh sb="0" eb="2">
      <t>ユノカワ</t>
    </rPh>
    <phoneticPr fontId="1"/>
  </si>
  <si>
    <t>⑭②⑪⑭</t>
  </si>
  <si>
    <t>7月23日（土）</t>
    <rPh sb="1" eb="2">
      <t>ガツ</t>
    </rPh>
    <rPh sb="4" eb="5">
      <t>ニチ</t>
    </rPh>
    <rPh sb="6" eb="7">
      <t>ド</t>
    </rPh>
    <phoneticPr fontId="1"/>
  </si>
  <si>
    <t>プレイフル</t>
    <phoneticPr fontId="27"/>
  </si>
  <si>
    <t>④</t>
    <phoneticPr fontId="27"/>
  </si>
  <si>
    <t>⑦⑨⑨⑩⑩⑨⑨</t>
    <phoneticPr fontId="27"/>
  </si>
  <si>
    <t>⑭⑨⑪⑩</t>
    <phoneticPr fontId="27"/>
  </si>
  <si>
    <t>③⑬⑬⑩</t>
    <phoneticPr fontId="27"/>
  </si>
  <si>
    <t>コラソン・バロン</t>
    <phoneticPr fontId="27"/>
  </si>
  <si>
    <t>⑰</t>
    <phoneticPr fontId="27"/>
  </si>
  <si>
    <t>⑮⑦⑦⑤⑦</t>
    <phoneticPr fontId="27"/>
  </si>
  <si>
    <t>上磯</t>
    <rPh sb="0" eb="2">
      <t>カミイソ</t>
    </rPh>
    <phoneticPr fontId="1"/>
  </si>
  <si>
    <t>⑧⑮</t>
    <phoneticPr fontId="27"/>
  </si>
  <si>
    <t>第  節</t>
    <rPh sb="0" eb="1">
      <t>ダイ</t>
    </rPh>
    <rPh sb="3" eb="4">
      <t>セツ</t>
    </rPh>
    <phoneticPr fontId="1"/>
  </si>
  <si>
    <t>7月24日（日）</t>
    <rPh sb="1" eb="2">
      <t>ガツ</t>
    </rPh>
    <rPh sb="4" eb="5">
      <t>ニチ</t>
    </rPh>
    <rPh sb="6" eb="7">
      <t>ニチ</t>
    </rPh>
    <phoneticPr fontId="1"/>
  </si>
  <si>
    <t>②⑩/④②</t>
  </si>
  <si>
    <t>⑬⑬⑫</t>
  </si>
  <si>
    <t>⑭OG/⑧⑮⑬</t>
  </si>
  <si>
    <t>⑲④</t>
  </si>
  <si>
    <t>○</t>
    <phoneticPr fontId="1"/>
  </si>
  <si>
    <t>△</t>
    <phoneticPr fontId="1"/>
  </si>
  <si>
    <t>●</t>
    <phoneticPr fontId="1"/>
  </si>
  <si>
    <t>７月３０日（土）</t>
    <rPh sb="1" eb="2">
      <t>ガツ</t>
    </rPh>
    <rPh sb="4" eb="5">
      <t>ニチ</t>
    </rPh>
    <rPh sb="6" eb="7">
      <t>ド</t>
    </rPh>
    <phoneticPr fontId="1"/>
  </si>
  <si>
    <t>第 １９ 節</t>
    <rPh sb="0" eb="1">
      <t>ダイ</t>
    </rPh>
    <rPh sb="5" eb="6">
      <t>セツ</t>
    </rPh>
    <phoneticPr fontId="1"/>
  </si>
  <si>
    <t>⑳</t>
    <phoneticPr fontId="27"/>
  </si>
  <si>
    <t>⑬</t>
    <phoneticPr fontId="27"/>
  </si>
  <si>
    <t>⑮⑨⑪⑩⑩</t>
    <phoneticPr fontId="27"/>
  </si>
  <si>
    <t>㉓</t>
    <phoneticPr fontId="27"/>
  </si>
  <si>
    <t>8月6日（土）</t>
    <rPh sb="1" eb="2">
      <t>ガツ</t>
    </rPh>
    <rPh sb="3" eb="4">
      <t>ニチ</t>
    </rPh>
    <rPh sb="5" eb="6">
      <t>ド</t>
    </rPh>
    <phoneticPr fontId="1"/>
  </si>
  <si>
    <t>Sイーグル３</t>
  </si>
  <si>
    <t>⑮×３⑭⑦</t>
  </si>
  <si>
    <t>⑮⑮⑨⑦⑧</t>
  </si>
  <si>
    <t>⑪OG⑤</t>
  </si>
  <si>
    <t>港</t>
    <rPh sb="0" eb="1">
      <t>ミナト</t>
    </rPh>
    <phoneticPr fontId="1"/>
  </si>
  <si>
    <t>⑨⑩</t>
  </si>
  <si>
    <t>⑦⑤</t>
  </si>
  <si>
    <r>
      <t>2022</t>
    </r>
    <r>
      <rPr>
        <sz val="14"/>
        <color rgb="FFFFFFFF"/>
        <rFont val="Times New Roman"/>
        <family val="1"/>
      </rPr>
      <t>度 第14回 函館地区カブス&amp;第2回秋季大会</t>
    </r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3">
      <t>アキ</t>
    </rPh>
    <rPh sb="23" eb="24">
      <t>シュンキ</t>
    </rPh>
    <rPh sb="24" eb="26">
      <t>タイカイ</t>
    </rPh>
    <phoneticPr fontId="1"/>
  </si>
  <si>
    <t>第 節</t>
    <rPh sb="0" eb="1">
      <t>ダイ</t>
    </rPh>
    <rPh sb="2" eb="3">
      <t>セツ</t>
    </rPh>
    <phoneticPr fontId="1"/>
  </si>
  <si>
    <t>3,3</t>
  </si>
  <si>
    <t>2,4</t>
  </si>
  <si>
    <t>本通</t>
    <rPh sb="0" eb="2">
      <t>ホn</t>
    </rPh>
    <phoneticPr fontId="27"/>
  </si>
  <si>
    <t>10,10,10</t>
  </si>
  <si>
    <t>7,7</t>
  </si>
  <si>
    <t>令和4年度 第2回 函館地区秋季リーグU-15</t>
    <rPh sb="0" eb="1">
      <t>レイ</t>
    </rPh>
    <rPh sb="1" eb="2">
      <t>ワ</t>
    </rPh>
    <rPh sb="14" eb="16">
      <t>シュウキ</t>
    </rPh>
    <phoneticPr fontId="17"/>
  </si>
  <si>
    <t>本通中</t>
    <rPh sb="0" eb="2">
      <t>ホンドオ</t>
    </rPh>
    <rPh sb="2" eb="3">
      <t>チュウ</t>
    </rPh>
    <phoneticPr fontId="1"/>
  </si>
  <si>
    <t>第22節</t>
    <rPh sb="0" eb="1">
      <t>ダイ</t>
    </rPh>
    <rPh sb="3" eb="4">
      <t>セツ</t>
    </rPh>
    <phoneticPr fontId="1"/>
  </si>
  <si>
    <t>８月２１日（日）</t>
    <rPh sb="1" eb="2">
      <t>ガツ</t>
    </rPh>
    <rPh sb="4" eb="5">
      <t>ニチ</t>
    </rPh>
    <rPh sb="6" eb="7">
      <t>ニチ</t>
    </rPh>
    <phoneticPr fontId="1"/>
  </si>
  <si>
    <t>⑧⑪</t>
    <phoneticPr fontId="27"/>
  </si>
  <si>
    <t>⑩⑩⑦⑧②⑦⑧⑨⑨⑪</t>
    <phoneticPr fontId="27"/>
  </si>
  <si>
    <t>イーグル３</t>
    <phoneticPr fontId="27"/>
  </si>
  <si>
    <t>㊺⑰</t>
    <phoneticPr fontId="27"/>
  </si>
  <si>
    <t>⑦⑦⑨⑪③⑨②⑩⑨⑩⑪⑱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</si>
</sst>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S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SｺﾞｼｯｸM"/>
      <family val="3"/>
      <charset val="128"/>
    </font>
    <font>
      <sz val="14"/>
      <color indexed="9"/>
      <name val="HGSｺﾞｼｯｸM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Segoe UI Symbol"/>
      <family val="3"/>
    </font>
    <font>
      <sz val="16"/>
      <name val="ＭＳ Ｐゴシック"/>
      <family val="3"/>
      <charset val="128"/>
    </font>
    <font>
      <b/>
      <sz val="16"/>
      <color rgb="FFFF0000"/>
      <name val="HGSｺﾞｼｯｸM"/>
      <family val="3"/>
      <charset val="128"/>
    </font>
    <font>
      <sz val="14"/>
      <name val="Segoe UI Symbol"/>
      <family val="3"/>
    </font>
    <font>
      <sz val="16"/>
      <name val="ＭＳ 明朝"/>
      <family val="1"/>
      <charset val="128"/>
    </font>
    <font>
      <sz val="16"/>
      <name val="HGSｺﾞｼｯｸM"/>
      <family val="1"/>
      <charset val="128"/>
    </font>
    <font>
      <sz val="16"/>
      <name val="Times New Roman"/>
      <family val="1"/>
    </font>
    <font>
      <sz val="14"/>
      <color rgb="FFFFFFFF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/>
  </cellStyleXfs>
  <cellXfs count="1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13" fillId="0" borderId="0" xfId="1" applyFont="1" applyAlignment="1">
      <alignment horizontal="center" vertical="center" shrinkToFit="1"/>
    </xf>
    <xf numFmtId="0" fontId="11" fillId="0" borderId="9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10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0" fontId="19" fillId="0" borderId="13" xfId="1" applyFont="1" applyFill="1" applyBorder="1" applyAlignment="1" applyProtection="1">
      <alignment vertical="center"/>
      <protection locked="0"/>
    </xf>
    <xf numFmtId="0" fontId="19" fillId="0" borderId="14" xfId="1" applyFont="1" applyFill="1" applyBorder="1" applyAlignment="1" applyProtection="1">
      <alignment vertical="center"/>
      <protection locked="0"/>
    </xf>
    <xf numFmtId="0" fontId="19" fillId="0" borderId="15" xfId="1" applyFont="1" applyFill="1" applyBorder="1" applyAlignment="1" applyProtection="1">
      <alignment vertical="center"/>
      <protection locked="0"/>
    </xf>
    <xf numFmtId="0" fontId="11" fillId="0" borderId="9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10" xfId="1" applyFont="1" applyFill="1" applyBorder="1" applyAlignment="1" applyProtection="1">
      <alignment vertical="center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 applyProtection="1">
      <alignment vertical="center"/>
      <protection locked="0"/>
    </xf>
    <xf numFmtId="0" fontId="11" fillId="0" borderId="6" xfId="1" applyFont="1" applyFill="1" applyBorder="1" applyAlignment="1" applyProtection="1">
      <alignment vertical="center"/>
      <protection locked="0"/>
    </xf>
    <xf numFmtId="0" fontId="11" fillId="0" borderId="12" xfId="1" applyFont="1" applyFill="1" applyBorder="1" applyAlignment="1" applyProtection="1">
      <alignment vertical="center"/>
      <protection locked="0"/>
    </xf>
    <xf numFmtId="0" fontId="11" fillId="0" borderId="11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6" xfId="1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0" fillId="0" borderId="0" xfId="0">
      <alignment vertical="center"/>
    </xf>
    <xf numFmtId="0" fontId="19" fillId="0" borderId="13" xfId="1" applyFont="1" applyFill="1" applyBorder="1" applyAlignment="1">
      <alignment vertical="center"/>
    </xf>
    <xf numFmtId="0" fontId="19" fillId="0" borderId="14" xfId="1" applyFont="1" applyFill="1" applyBorder="1" applyAlignment="1">
      <alignment vertical="center"/>
    </xf>
    <xf numFmtId="0" fontId="19" fillId="0" borderId="15" xfId="1" applyFont="1" applyFill="1" applyBorder="1" applyAlignment="1">
      <alignment vertical="center"/>
    </xf>
    <xf numFmtId="0" fontId="0" fillId="0" borderId="0" xfId="0">
      <alignment vertical="center"/>
    </xf>
    <xf numFmtId="0" fontId="22" fillId="0" borderId="0" xfId="2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8" fillId="0" borderId="9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9" xfId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8" fillId="0" borderId="11" xfId="1" applyFont="1" applyFill="1" applyBorder="1" applyAlignment="1" applyProtection="1">
      <alignment vertical="center"/>
      <protection locked="0"/>
    </xf>
    <xf numFmtId="0" fontId="8" fillId="0" borderId="6" xfId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6" xfId="1" applyFont="1" applyBorder="1" applyAlignment="1">
      <alignment vertical="center" shrinkToFit="1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left" vertical="center"/>
    </xf>
    <xf numFmtId="0" fontId="22" fillId="0" borderId="0" xfId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29" fillId="6" borderId="7" xfId="0" applyFont="1" applyFill="1" applyBorder="1" applyAlignment="1" applyProtection="1">
      <alignment horizontal="right" vertical="center" shrinkToFit="1"/>
      <protection locked="0"/>
    </xf>
    <xf numFmtId="0" fontId="4" fillId="6" borderId="7" xfId="0" applyFont="1" applyFill="1" applyBorder="1" applyAlignment="1" applyProtection="1">
      <alignment horizontal="left" vertical="center" shrinkToFit="1"/>
      <protection locked="0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4" fillId="6" borderId="7" xfId="0" applyFont="1" applyFill="1" applyBorder="1" applyAlignment="1" applyProtection="1">
      <alignment horizontal="left" vertical="center" shrinkToFit="1"/>
      <protection locked="0"/>
    </xf>
    <xf numFmtId="0" fontId="30" fillId="6" borderId="7" xfId="0" applyFont="1" applyFill="1" applyBorder="1" applyAlignment="1" applyProtection="1">
      <alignment horizontal="right" vertical="center" shrinkToFit="1"/>
      <protection locked="0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0" borderId="0" xfId="3" applyFont="1" applyAlignment="1" applyProtection="1">
      <alignment horizontal="center" vertical="center" shrinkToFit="1"/>
      <protection locked="0"/>
    </xf>
    <xf numFmtId="0" fontId="12" fillId="0" borderId="0" xfId="3" applyFont="1" applyAlignment="1" applyProtection="1">
      <alignment horizontal="center" vertical="center" shrinkToFit="1"/>
      <protection locked="0"/>
    </xf>
    <xf numFmtId="0" fontId="3" fillId="0" borderId="0" xfId="3" applyFont="1" applyAlignment="1" applyProtection="1">
      <alignment horizontal="center" vertical="center" shrinkToFit="1"/>
      <protection locked="0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0" fillId="0" borderId="0" xfId="2" applyFont="1" applyAlignment="1">
      <alignment horizontal="center" vertical="center"/>
    </xf>
    <xf numFmtId="0" fontId="12" fillId="6" borderId="0" xfId="0" applyFont="1" applyFill="1" applyAlignment="1">
      <alignment vertical="center" shrinkToFit="1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 textRotation="255" shrinkToFit="1"/>
    </xf>
    <xf numFmtId="20" fontId="12" fillId="0" borderId="0" xfId="0" applyNumberFormat="1" applyFont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3" fillId="4" borderId="0" xfId="0" applyFont="1" applyFill="1" applyAlignment="1">
      <alignment horizontal="center" vertical="center" shrinkToFit="1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right" vertical="center" shrinkToFit="1"/>
      <protection locked="0"/>
    </xf>
    <xf numFmtId="0" fontId="12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4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56" fontId="12" fillId="4" borderId="7" xfId="0" applyNumberFormat="1" applyFont="1" applyFill="1" applyBorder="1" applyAlignment="1" applyProtection="1">
      <alignment horizontal="right" vertical="center" shrinkToFit="1"/>
      <protection locked="0"/>
    </xf>
    <xf numFmtId="56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22" fillId="0" borderId="0" xfId="2" applyAlignment="1">
      <alignment horizontal="center" vertical="center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4" fillId="6" borderId="7" xfId="0" applyFont="1" applyFill="1" applyBorder="1" applyAlignment="1" applyProtection="1">
      <alignment horizontal="left" vertical="center" shrinkToFit="1"/>
      <protection locked="0"/>
    </xf>
    <xf numFmtId="0" fontId="30" fillId="6" borderId="7" xfId="0" applyFont="1" applyFill="1" applyBorder="1" applyAlignment="1" applyProtection="1">
      <alignment horizontal="right" vertical="center" shrinkToFit="1"/>
      <protection locked="0"/>
    </xf>
    <xf numFmtId="0" fontId="34" fillId="6" borderId="7" xfId="0" applyFont="1" applyFill="1" applyBorder="1" applyAlignment="1" applyProtection="1">
      <alignment horizontal="left" vertical="center" shrinkToFit="1"/>
      <protection locked="0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23" fillId="0" borderId="0" xfId="0" applyFont="1" applyAlignment="1">
      <alignment horizontal="center" vertical="center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56" fontId="12" fillId="4" borderId="7" xfId="0" applyNumberFormat="1" applyFont="1" applyFill="1" applyBorder="1" applyAlignment="1" applyProtection="1">
      <alignment horizontal="right" vertical="center" shrinkToFit="1"/>
      <protection locked="0"/>
    </xf>
    <xf numFmtId="56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0" xfId="3" applyFont="1" applyFill="1" applyAlignment="1" applyProtection="1">
      <alignment horizontal="center" vertical="center" shrinkToFit="1"/>
      <protection locked="0"/>
    </xf>
    <xf numFmtId="0" fontId="35" fillId="5" borderId="0" xfId="0" applyFont="1" applyFill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0" xfId="3" applyFont="1" applyAlignment="1" applyProtection="1">
      <alignment horizontal="center" vertical="center" shrinkToFit="1"/>
      <protection locked="0"/>
    </xf>
    <xf numFmtId="0" fontId="12" fillId="6" borderId="0" xfId="0" applyFont="1" applyFill="1" applyAlignment="1">
      <alignment horizontal="center" vertical="center" shrinkToFit="1"/>
    </xf>
    <xf numFmtId="0" fontId="3" fillId="6" borderId="0" xfId="0" applyFont="1" applyFill="1" applyAlignment="1">
      <alignment horizontal="center" vertical="center" shrinkToFit="1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35" fillId="6" borderId="27" xfId="0" applyFont="1" applyFill="1" applyBorder="1" applyAlignment="1">
      <alignment horizontal="center" vertical="center" textRotation="255" shrinkToFit="1"/>
    </xf>
    <xf numFmtId="0" fontId="12" fillId="6" borderId="28" xfId="0" applyFont="1" applyFill="1" applyBorder="1" applyAlignment="1">
      <alignment horizontal="center" vertical="center" textRotation="255" shrinkToFit="1"/>
    </xf>
    <xf numFmtId="0" fontId="12" fillId="6" borderId="29" xfId="0" applyFont="1" applyFill="1" applyBorder="1" applyAlignment="1">
      <alignment horizontal="center" vertical="center" textRotation="255" shrinkToFit="1"/>
    </xf>
    <xf numFmtId="0" fontId="12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35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27" xfId="0" applyFont="1" applyFill="1" applyBorder="1" applyAlignment="1">
      <alignment horizontal="center" vertical="center" textRotation="255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10" borderId="27" xfId="0" applyFont="1" applyFill="1" applyBorder="1" applyAlignment="1">
      <alignment horizontal="center" vertical="center" textRotation="255" shrinkToFit="1"/>
    </xf>
    <xf numFmtId="0" fontId="12" fillId="10" borderId="28" xfId="0" applyFont="1" applyFill="1" applyBorder="1" applyAlignment="1">
      <alignment horizontal="center" vertical="center" textRotation="255" shrinkToFit="1"/>
    </xf>
    <xf numFmtId="0" fontId="12" fillId="10" borderId="29" xfId="0" applyFont="1" applyFill="1" applyBorder="1" applyAlignment="1">
      <alignment horizontal="center" vertical="center" textRotation="255" shrinkToFit="1"/>
    </xf>
    <xf numFmtId="0" fontId="35" fillId="4" borderId="9" xfId="0" applyFont="1" applyFill="1" applyBorder="1" applyAlignment="1" applyProtection="1">
      <alignment horizontal="center" vertical="center" shrinkToFit="1"/>
      <protection locked="0"/>
    </xf>
    <xf numFmtId="0" fontId="12" fillId="4" borderId="9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35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center" vertical="center" shrinkToFit="1"/>
    </xf>
    <xf numFmtId="0" fontId="15" fillId="3" borderId="0" xfId="0" applyFont="1" applyFill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5" fillId="0" borderId="0" xfId="3" applyFont="1" applyFill="1" applyAlignment="1" applyProtection="1">
      <alignment horizontal="center" vertical="center" shrinkToFit="1"/>
      <protection locked="0"/>
    </xf>
    <xf numFmtId="56" fontId="12" fillId="0" borderId="0" xfId="3" applyNumberFormat="1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20" fontId="31" fillId="0" borderId="0" xfId="0" applyNumberFormat="1" applyFont="1" applyAlignment="1" applyProtection="1">
      <alignment horizont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6" borderId="0" xfId="0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Alignment="1">
      <alignment horizontal="center" vertical="center" shrinkToFit="1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12" fillId="0" borderId="0" xfId="3" applyFont="1" applyAlignment="1" applyProtection="1">
      <alignment horizontal="center" vertical="center" shrinkToFit="1"/>
      <protection locked="0"/>
    </xf>
    <xf numFmtId="0" fontId="3" fillId="6" borderId="0" xfId="0" applyFont="1" applyFill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3" xfId="1" applyFont="1" applyFill="1" applyBorder="1" applyAlignment="1" applyProtection="1">
      <alignment horizontal="center" vertical="center"/>
      <protection locked="0"/>
    </xf>
    <xf numFmtId="0" fontId="19" fillId="0" borderId="14" xfId="1" applyFont="1" applyFill="1" applyBorder="1" applyAlignment="1" applyProtection="1">
      <alignment horizontal="center" vertical="center"/>
      <protection locked="0"/>
    </xf>
    <xf numFmtId="0" fontId="19" fillId="0" borderId="15" xfId="1" applyFont="1" applyFill="1" applyBorder="1" applyAlignment="1" applyProtection="1">
      <alignment horizontal="center" vertical="center"/>
      <protection locked="0"/>
    </xf>
    <xf numFmtId="0" fontId="10" fillId="0" borderId="13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 shrinkToFit="1"/>
    </xf>
    <xf numFmtId="0" fontId="18" fillId="9" borderId="13" xfId="0" applyFont="1" applyFill="1" applyBorder="1" applyAlignment="1">
      <alignment horizontal="center" vertical="center" shrinkToFit="1"/>
    </xf>
    <xf numFmtId="0" fontId="18" fillId="9" borderId="14" xfId="0" applyFont="1" applyFill="1" applyBorder="1" applyAlignment="1">
      <alignment horizontal="center" vertical="center" shrinkToFit="1"/>
    </xf>
    <xf numFmtId="0" fontId="18" fillId="9" borderId="15" xfId="0" applyFont="1" applyFill="1" applyBorder="1" applyAlignment="1">
      <alignment horizontal="center" vertical="center" shrinkToFit="1"/>
    </xf>
    <xf numFmtId="0" fontId="18" fillId="9" borderId="9" xfId="0" applyFont="1" applyFill="1" applyBorder="1" applyAlignment="1">
      <alignment horizontal="center" vertical="center" shrinkToFit="1"/>
    </xf>
    <xf numFmtId="0" fontId="18" fillId="9" borderId="0" xfId="0" applyFont="1" applyFill="1" applyBorder="1" applyAlignment="1">
      <alignment horizontal="center" vertical="center" shrinkToFit="1"/>
    </xf>
    <xf numFmtId="0" fontId="18" fillId="9" borderId="10" xfId="0" applyFont="1" applyFill="1" applyBorder="1" applyAlignment="1">
      <alignment horizontal="center" vertical="center" shrinkToFit="1"/>
    </xf>
    <xf numFmtId="0" fontId="18" fillId="9" borderId="11" xfId="0" applyFont="1" applyFill="1" applyBorder="1" applyAlignment="1">
      <alignment horizontal="center" vertical="center" shrinkToFit="1"/>
    </xf>
    <xf numFmtId="0" fontId="18" fillId="9" borderId="6" xfId="0" applyFont="1" applyFill="1" applyBorder="1" applyAlignment="1">
      <alignment horizontal="center" vertical="center" shrinkToFit="1"/>
    </xf>
    <xf numFmtId="0" fontId="18" fillId="9" borderId="12" xfId="0" applyFont="1" applyFill="1" applyBorder="1" applyAlignment="1">
      <alignment horizontal="center" vertical="center" shrinkToFit="1"/>
    </xf>
    <xf numFmtId="0" fontId="21" fillId="7" borderId="0" xfId="0" applyFont="1" applyFill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 shrinkToFit="1"/>
    </xf>
    <xf numFmtId="176" fontId="10" fillId="0" borderId="15" xfId="1" applyNumberFormat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shrinkToFit="1"/>
    </xf>
    <xf numFmtId="176" fontId="10" fillId="0" borderId="10" xfId="1" applyNumberFormat="1" applyFont="1" applyBorder="1" applyAlignment="1">
      <alignment horizontal="center" vertical="center" shrinkToFit="1"/>
    </xf>
    <xf numFmtId="176" fontId="10" fillId="0" borderId="11" xfId="1" applyNumberFormat="1" applyFont="1" applyBorder="1" applyAlignment="1">
      <alignment horizontal="center" vertical="center" shrinkToFit="1"/>
    </xf>
    <xf numFmtId="176" fontId="10" fillId="0" borderId="12" xfId="1" applyNumberFormat="1" applyFont="1" applyBorder="1" applyAlignment="1">
      <alignment horizontal="center" vertical="center" shrinkToFit="1"/>
    </xf>
    <xf numFmtId="0" fontId="20" fillId="0" borderId="13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0" fillId="0" borderId="15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/>
    </xf>
    <xf numFmtId="0" fontId="24" fillId="0" borderId="14" xfId="0" applyFont="1" applyFill="1" applyBorder="1">
      <alignment vertical="center"/>
    </xf>
    <xf numFmtId="0" fontId="24" fillId="0" borderId="15" xfId="0" applyFont="1" applyFill="1" applyBorder="1">
      <alignment vertical="center"/>
    </xf>
    <xf numFmtId="0" fontId="25" fillId="9" borderId="23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shrinkToFit="1"/>
    </xf>
    <xf numFmtId="0" fontId="9" fillId="9" borderId="21" xfId="0" applyFont="1" applyFill="1" applyBorder="1" applyAlignment="1">
      <alignment horizontal="center" vertical="center" shrinkToFi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 vertical="center"/>
    </xf>
    <xf numFmtId="0" fontId="8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shrinkToFit="1"/>
    </xf>
    <xf numFmtId="0" fontId="18" fillId="8" borderId="22" xfId="1" applyFont="1" applyFill="1" applyBorder="1" applyAlignment="1">
      <alignment horizontal="center" vertical="center" shrinkToFit="1"/>
    </xf>
    <xf numFmtId="0" fontId="18" fillId="8" borderId="21" xfId="1" applyFont="1" applyFill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2" xfId="1" applyFont="1" applyFill="1" applyBorder="1" applyAlignment="1">
      <alignment horizontal="center" vertical="center"/>
    </xf>
    <xf numFmtId="0" fontId="9" fillId="8" borderId="20" xfId="1" applyFont="1" applyFill="1" applyBorder="1" applyAlignment="1">
      <alignment horizontal="center" vertical="center" shrinkToFit="1"/>
    </xf>
    <xf numFmtId="0" fontId="9" fillId="8" borderId="21" xfId="1" applyFont="1" applyFill="1" applyBorder="1" applyAlignment="1">
      <alignment horizontal="center" vertical="center" shrinkToFit="1"/>
    </xf>
    <xf numFmtId="0" fontId="18" fillId="8" borderId="13" xfId="1" applyFont="1" applyFill="1" applyBorder="1" applyAlignment="1">
      <alignment horizontal="center" vertical="center" shrinkToFit="1"/>
    </xf>
    <xf numFmtId="0" fontId="18" fillId="8" borderId="14" xfId="1" applyFont="1" applyFill="1" applyBorder="1" applyAlignment="1">
      <alignment horizontal="center" vertical="center" shrinkToFit="1"/>
    </xf>
    <xf numFmtId="0" fontId="18" fillId="8" borderId="15" xfId="1" applyFont="1" applyFill="1" applyBorder="1" applyAlignment="1">
      <alignment horizontal="center" vertical="center" shrinkToFit="1"/>
    </xf>
    <xf numFmtId="0" fontId="18" fillId="8" borderId="9" xfId="1" applyFont="1" applyFill="1" applyBorder="1" applyAlignment="1">
      <alignment horizontal="center" vertical="center" shrinkToFit="1"/>
    </xf>
    <xf numFmtId="0" fontId="18" fillId="8" borderId="0" xfId="1" applyFont="1" applyFill="1" applyBorder="1" applyAlignment="1">
      <alignment horizontal="center" vertical="center" shrinkToFit="1"/>
    </xf>
    <xf numFmtId="0" fontId="18" fillId="8" borderId="10" xfId="1" applyFont="1" applyFill="1" applyBorder="1" applyAlignment="1">
      <alignment horizontal="center" vertical="center" shrinkToFit="1"/>
    </xf>
    <xf numFmtId="0" fontId="18" fillId="8" borderId="11" xfId="1" applyFont="1" applyFill="1" applyBorder="1" applyAlignment="1">
      <alignment horizontal="center" vertical="center" shrinkToFit="1"/>
    </xf>
    <xf numFmtId="0" fontId="18" fillId="8" borderId="6" xfId="1" applyFont="1" applyFill="1" applyBorder="1" applyAlignment="1">
      <alignment horizontal="center" vertical="center" shrinkToFit="1"/>
    </xf>
    <xf numFmtId="0" fontId="18" fillId="8" borderId="12" xfId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shrinkToFi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colors>
    <mruColors>
      <color rgb="FFCCFFFF"/>
      <color rgb="FF66FFFF"/>
      <color rgb="FF00FFFF"/>
      <color rgb="FFFF99FF"/>
      <color rgb="FFFFCCCC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E719BF4-0F99-4C20-BBDF-8F660FC38E50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5471A630-49F5-4B38-8BAD-33DCB208DC95}"/>
            </a:ext>
          </a:extLst>
        </xdr:cNvPr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7B49CE1A-7CEB-4484-961A-EFB38F66538E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A761C8D7-4EA0-412E-B245-66666FB3B3F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CE160518-DF67-40FC-945B-A5B9DD930EB7}"/>
            </a:ext>
          </a:extLst>
        </xdr:cNvPr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5A5F75B-8F71-45B9-81F6-7AD06A79A7B4}"/>
            </a:ext>
          </a:extLst>
        </xdr:cNvPr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297655</xdr:colOff>
      <xdr:row>38</xdr:row>
      <xdr:rowOff>47625</xdr:rowOff>
    </xdr:from>
    <xdr:to>
      <xdr:col>10</xdr:col>
      <xdr:colOff>1690686</xdr:colOff>
      <xdr:row>45</xdr:row>
      <xdr:rowOff>11906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3D28976-A372-4B2B-9C8C-8E51DF6395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9" t="28324" r="56711" b="51003"/>
        <a:stretch/>
      </xdr:blipFill>
      <xdr:spPr>
        <a:xfrm>
          <a:off x="488155" y="8391525"/>
          <a:ext cx="5431631" cy="15168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2809875" y="2036445"/>
          <a:ext cx="9735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2811780" y="5972175"/>
          <a:ext cx="9907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2811780" y="704850"/>
          <a:ext cx="9907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2811780" y="3333750"/>
          <a:ext cx="9907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2830830" y="4638675"/>
          <a:ext cx="9810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2830830" y="7267575"/>
          <a:ext cx="9810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526030" y="211455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2527935" y="608457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2527935" y="342328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2546985" y="473964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2546985" y="739140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8484870" y="211455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8486775" y="608457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8486775" y="342328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8505825" y="473964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/>
      </xdr:nvSpPr>
      <xdr:spPr>
        <a:xfrm>
          <a:off x="8505825" y="739140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2E2990C-0B45-4472-8846-003DF466A1F1}"/>
            </a:ext>
          </a:extLst>
        </xdr:cNvPr>
        <xdr:cNvSpPr/>
      </xdr:nvSpPr>
      <xdr:spPr>
        <a:xfrm>
          <a:off x="2809875" y="197929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9F51421B-F80A-446C-8352-C854E793167E}"/>
            </a:ext>
          </a:extLst>
        </xdr:cNvPr>
        <xdr:cNvSpPr/>
      </xdr:nvSpPr>
      <xdr:spPr>
        <a:xfrm>
          <a:off x="2811780" y="591502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61225302-F0B7-46A1-A572-6D4FE44F4954}"/>
            </a:ext>
          </a:extLst>
        </xdr:cNvPr>
        <xdr:cNvSpPr/>
      </xdr:nvSpPr>
      <xdr:spPr>
        <a:xfrm>
          <a:off x="2811780" y="64770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29288341-D2E6-4516-B073-23B3170537AE}"/>
            </a:ext>
          </a:extLst>
        </xdr:cNvPr>
        <xdr:cNvSpPr/>
      </xdr:nvSpPr>
      <xdr:spPr>
        <a:xfrm>
          <a:off x="2811780" y="327660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5D1D78F-F123-4B35-9A6D-50BCE971720B}"/>
            </a:ext>
          </a:extLst>
        </xdr:cNvPr>
        <xdr:cNvSpPr/>
      </xdr:nvSpPr>
      <xdr:spPr>
        <a:xfrm>
          <a:off x="2830830" y="45815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1EE5084A-B493-49C0-ACE8-2A034B537812}"/>
            </a:ext>
          </a:extLst>
        </xdr:cNvPr>
        <xdr:cNvSpPr/>
      </xdr:nvSpPr>
      <xdr:spPr>
        <a:xfrm>
          <a:off x="2830830" y="72104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D0D9FDA8-1796-4014-B11A-F69E9848B9BB}"/>
            </a:ext>
          </a:extLst>
        </xdr:cNvPr>
        <xdr:cNvSpPr/>
      </xdr:nvSpPr>
      <xdr:spPr>
        <a:xfrm>
          <a:off x="9458325" y="197929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F83C3D0B-B93E-4417-ADE9-40FDABCF2AA8}"/>
            </a:ext>
          </a:extLst>
        </xdr:cNvPr>
        <xdr:cNvSpPr/>
      </xdr:nvSpPr>
      <xdr:spPr>
        <a:xfrm>
          <a:off x="9460230" y="591502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E428F5AD-ECF1-4E10-9A6C-3E84CE65D437}"/>
            </a:ext>
          </a:extLst>
        </xdr:cNvPr>
        <xdr:cNvSpPr/>
      </xdr:nvSpPr>
      <xdr:spPr>
        <a:xfrm>
          <a:off x="9460230" y="64770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47A3C612-0E9B-419C-AAC4-501A2EF3B5BA}"/>
            </a:ext>
          </a:extLst>
        </xdr:cNvPr>
        <xdr:cNvSpPr/>
      </xdr:nvSpPr>
      <xdr:spPr>
        <a:xfrm>
          <a:off x="9460230" y="327660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B713B11D-43CC-4E36-A8EF-A0C9D02506E0}"/>
            </a:ext>
          </a:extLst>
        </xdr:cNvPr>
        <xdr:cNvSpPr/>
      </xdr:nvSpPr>
      <xdr:spPr>
        <a:xfrm>
          <a:off x="9479280" y="45815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887953E1-54EB-40EE-BB6D-8A91294AD966}"/>
            </a:ext>
          </a:extLst>
        </xdr:cNvPr>
        <xdr:cNvSpPr/>
      </xdr:nvSpPr>
      <xdr:spPr>
        <a:xfrm>
          <a:off x="9479280" y="72104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>
        <a:xfrm>
          <a:off x="2524125" y="2065020"/>
          <a:ext cx="878254" cy="31816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/>
      </xdr:nvSpPr>
      <xdr:spPr>
        <a:xfrm>
          <a:off x="2526030" y="6057900"/>
          <a:ext cx="895467" cy="32583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>
        <a:xfrm>
          <a:off x="2526030" y="714375"/>
          <a:ext cx="895467" cy="3352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>
        <a:xfrm>
          <a:off x="2526030" y="3381375"/>
          <a:ext cx="895467" cy="33539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>
        <a:xfrm>
          <a:off x="2545080" y="4705350"/>
          <a:ext cx="885825" cy="34861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/>
      </xdr:nvSpPr>
      <xdr:spPr>
        <a:xfrm>
          <a:off x="2545080" y="7372350"/>
          <a:ext cx="885825" cy="34861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57150</xdr:rowOff>
    </xdr:from>
    <xdr:to>
      <xdr:col>13</xdr:col>
      <xdr:colOff>104775</xdr:colOff>
      <xdr:row>6</xdr:row>
      <xdr:rowOff>66675</xdr:rowOff>
    </xdr:to>
    <xdr:pic>
      <xdr:nvPicPr>
        <xdr:cNvPr id="2051" name="図 37" descr="boal.jpg">
          <a:extLst>
            <a:ext uri="{FF2B5EF4-FFF2-40B4-BE49-F238E27FC236}">
              <a16:creationId xmlns:a16="http://schemas.microsoft.com/office/drawing/2014/main" id="{00000000-0008-0000-12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96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283845" y="1082039"/>
          <a:ext cx="606848" cy="18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>
          <a:spLocks noChangeArrowheads="1"/>
        </xdr:cNvSpPr>
      </xdr:nvSpPr>
      <xdr:spPr bwMode="auto">
        <a:xfrm>
          <a:off x="546734" y="870374"/>
          <a:ext cx="73003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16</xdr:col>
      <xdr:colOff>57150</xdr:colOff>
      <xdr:row>7</xdr:row>
      <xdr:rowOff>57150</xdr:rowOff>
    </xdr:from>
    <xdr:to>
      <xdr:col>19</xdr:col>
      <xdr:colOff>123824</xdr:colOff>
      <xdr:row>10</xdr:row>
      <xdr:rowOff>66675</xdr:rowOff>
    </xdr:to>
    <xdr:pic>
      <xdr:nvPicPr>
        <xdr:cNvPr id="2054" name="図 7" descr="boal.jpg">
          <a:extLst>
            <a:ext uri="{FF2B5EF4-FFF2-40B4-BE49-F238E27FC236}">
              <a16:creationId xmlns:a16="http://schemas.microsoft.com/office/drawing/2014/main" id="{00000000-0008-0000-12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3830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11</xdr:row>
      <xdr:rowOff>47625</xdr:rowOff>
    </xdr:from>
    <xdr:to>
      <xdr:col>25</xdr:col>
      <xdr:colOff>95251</xdr:colOff>
      <xdr:row>14</xdr:row>
      <xdr:rowOff>66675</xdr:rowOff>
    </xdr:to>
    <xdr:pic>
      <xdr:nvPicPr>
        <xdr:cNvPr id="2055" name="図 8" descr="boal.jpg">
          <a:extLst>
            <a:ext uri="{FF2B5EF4-FFF2-40B4-BE49-F238E27FC236}">
              <a16:creationId xmlns:a16="http://schemas.microsoft.com/office/drawing/2014/main" id="{00000000-0008-0000-12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25742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47625</xdr:colOff>
      <xdr:row>15</xdr:row>
      <xdr:rowOff>47625</xdr:rowOff>
    </xdr:from>
    <xdr:to>
      <xdr:col>31</xdr:col>
      <xdr:colOff>114301</xdr:colOff>
      <xdr:row>18</xdr:row>
      <xdr:rowOff>57150</xdr:rowOff>
    </xdr:to>
    <xdr:pic>
      <xdr:nvPicPr>
        <xdr:cNvPr id="2056" name="図 9" descr="boal.jpg">
          <a:extLst>
            <a:ext uri="{FF2B5EF4-FFF2-40B4-BE49-F238E27FC236}">
              <a16:creationId xmlns:a16="http://schemas.microsoft.com/office/drawing/2014/main" id="{00000000-0008-0000-12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860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38100</xdr:colOff>
      <xdr:row>31</xdr:row>
      <xdr:rowOff>47625</xdr:rowOff>
    </xdr:from>
    <xdr:to>
      <xdr:col>55</xdr:col>
      <xdr:colOff>104775</xdr:colOff>
      <xdr:row>34</xdr:row>
      <xdr:rowOff>57150</xdr:rowOff>
    </xdr:to>
    <xdr:pic>
      <xdr:nvPicPr>
        <xdr:cNvPr id="2058" name="図 11" descr="boal.jpg">
          <a:extLst>
            <a:ext uri="{FF2B5EF4-FFF2-40B4-BE49-F238E27FC236}">
              <a16:creationId xmlns:a16="http://schemas.microsoft.com/office/drawing/2014/main" id="{00000000-0008-0000-12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1433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38100</xdr:colOff>
      <xdr:row>19</xdr:row>
      <xdr:rowOff>47625</xdr:rowOff>
    </xdr:from>
    <xdr:ext cx="511175" cy="517525"/>
    <xdr:pic>
      <xdr:nvPicPr>
        <xdr:cNvPr id="42" name="図 10" descr="boal.jpg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4683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23</xdr:row>
      <xdr:rowOff>47625</xdr:rowOff>
    </xdr:from>
    <xdr:ext cx="511175" cy="517525"/>
    <xdr:pic>
      <xdr:nvPicPr>
        <xdr:cNvPr id="44" name="図 11" descr="boal.jpg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532870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27</xdr:row>
      <xdr:rowOff>47625</xdr:rowOff>
    </xdr:from>
    <xdr:ext cx="511175" cy="517525"/>
    <xdr:pic>
      <xdr:nvPicPr>
        <xdr:cNvPr id="47" name="図 11" descr="boal.jpg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422804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22" name="図 37" descr="boal.jpg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24" name="Text Box 18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25" name="図 7" descr="boal.jpg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26" name="図 8" descr="boal.jpg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27" name="図 9" descr="boal.jpg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67</xdr:row>
      <xdr:rowOff>47625</xdr:rowOff>
    </xdr:from>
    <xdr:ext cx="511175" cy="517525"/>
    <xdr:pic>
      <xdr:nvPicPr>
        <xdr:cNvPr id="30" name="図 11" descr="boal.jpg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918" y="407410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228600</xdr:colOff>
      <xdr:row>71</xdr:row>
      <xdr:rowOff>88446</xdr:rowOff>
    </xdr:from>
    <xdr:ext cx="511175" cy="517525"/>
    <xdr:pic>
      <xdr:nvPicPr>
        <xdr:cNvPr id="31" name="図 11" descr="boal.jpg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2279" y="12171589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52" name="図 37" descr="boal.jpg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66" name="Text Box 18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67" name="図 7" descr="boal.jpg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68" name="図 8" descr="boal.jpg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69" name="図 9" descr="boal.jpg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67</xdr:row>
      <xdr:rowOff>47625</xdr:rowOff>
    </xdr:from>
    <xdr:ext cx="511175" cy="517525"/>
    <xdr:pic>
      <xdr:nvPicPr>
        <xdr:cNvPr id="71" name="図 11" descr="boal.jpg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944" y="21776531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73" name="図 37" descr="boal.jpg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74" name="Text Box 16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75" name="Text Box 18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76" name="図 7" descr="boal.jpg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77" name="図 8" descr="boal.jpg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78" name="図 9" descr="boal.jpg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67</xdr:row>
      <xdr:rowOff>47625</xdr:rowOff>
    </xdr:from>
    <xdr:ext cx="511175" cy="517525"/>
    <xdr:pic>
      <xdr:nvPicPr>
        <xdr:cNvPr id="80" name="図 11" descr="boal.jpg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944" y="21776531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88" name="図 10" descr="boal.jpg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90" name="図 10" descr="boal.jpg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92" name="図 10" descr="boal.jpg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69850</xdr:colOff>
      <xdr:row>63</xdr:row>
      <xdr:rowOff>63500</xdr:rowOff>
    </xdr:from>
    <xdr:ext cx="511175" cy="517525"/>
    <xdr:pic>
      <xdr:nvPicPr>
        <xdr:cNvPr id="93" name="図 11" descr="boal.jpg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1100" y="1036637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0" name="図 11" descr="boal.jpg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1" name="図 11" descr="boal.jpg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2" name="図 11" descr="boal.jpg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216697</xdr:colOff>
      <xdr:row>3</xdr:row>
      <xdr:rowOff>69056</xdr:rowOff>
    </xdr:from>
    <xdr:to>
      <xdr:col>11</xdr:col>
      <xdr:colOff>128591</xdr:colOff>
      <xdr:row>5</xdr:row>
      <xdr:rowOff>138113</xdr:rowOff>
    </xdr:to>
    <xdr:pic>
      <xdr:nvPicPr>
        <xdr:cNvPr id="2" name="図 37" descr="boal.jpg">
          <a:extLst>
            <a:ext uri="{FF2B5EF4-FFF2-40B4-BE49-F238E27FC236}">
              <a16:creationId xmlns:a16="http://schemas.microsoft.com/office/drawing/2014/main" id="{D12BAB28-AB75-47C7-B59B-4809B356B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272" y="1021556"/>
          <a:ext cx="521494" cy="488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A725C725-0ABE-4301-A07C-08B0AB393577}"/>
            </a:ext>
          </a:extLst>
        </xdr:cNvPr>
        <xdr:cNvSpPr txBox="1">
          <a:spLocks noChangeArrowheads="1"/>
        </xdr:cNvSpPr>
      </xdr:nvSpPr>
      <xdr:spPr bwMode="auto">
        <a:xfrm>
          <a:off x="495300" y="781049"/>
          <a:ext cx="667808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4D8AEAFC-715B-4EF3-841F-B49159EE8B03}"/>
            </a:ext>
          </a:extLst>
        </xdr:cNvPr>
        <xdr:cNvSpPr txBox="1">
          <a:spLocks noChangeArrowheads="1"/>
        </xdr:cNvSpPr>
      </xdr:nvSpPr>
      <xdr:spPr bwMode="auto">
        <a:xfrm>
          <a:off x="773429" y="569384"/>
          <a:ext cx="8214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12</xdr:col>
      <xdr:colOff>235746</xdr:colOff>
      <xdr:row>7</xdr:row>
      <xdr:rowOff>69056</xdr:rowOff>
    </xdr:from>
    <xdr:to>
      <xdr:col>14</xdr:col>
      <xdr:colOff>147639</xdr:colOff>
      <xdr:row>9</xdr:row>
      <xdr:rowOff>138113</xdr:rowOff>
    </xdr:to>
    <xdr:pic>
      <xdr:nvPicPr>
        <xdr:cNvPr id="5" name="図 7" descr="boal.jpg">
          <a:extLst>
            <a:ext uri="{FF2B5EF4-FFF2-40B4-BE49-F238E27FC236}">
              <a16:creationId xmlns:a16="http://schemas.microsoft.com/office/drawing/2014/main" id="{67304AEE-B1F2-405D-8486-C2CA301FF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721" y="1764506"/>
          <a:ext cx="521493" cy="488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226222</xdr:colOff>
      <xdr:row>11</xdr:row>
      <xdr:rowOff>59531</xdr:rowOff>
    </xdr:from>
    <xdr:to>
      <xdr:col>17</xdr:col>
      <xdr:colOff>119066</xdr:colOff>
      <xdr:row>13</xdr:row>
      <xdr:rowOff>138113</xdr:rowOff>
    </xdr:to>
    <xdr:pic>
      <xdr:nvPicPr>
        <xdr:cNvPr id="6" name="図 8" descr="boal.jpg">
          <a:extLst>
            <a:ext uri="{FF2B5EF4-FFF2-40B4-BE49-F238E27FC236}">
              <a16:creationId xmlns:a16="http://schemas.microsoft.com/office/drawing/2014/main" id="{95B124FB-A477-4CE8-8972-BF78B602F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7597" y="2497931"/>
          <a:ext cx="502444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154782</xdr:colOff>
      <xdr:row>15</xdr:row>
      <xdr:rowOff>130969</xdr:rowOff>
    </xdr:from>
    <xdr:to>
      <xdr:col>20</xdr:col>
      <xdr:colOff>66677</xdr:colOff>
      <xdr:row>18</xdr:row>
      <xdr:rowOff>33338</xdr:rowOff>
    </xdr:to>
    <xdr:pic>
      <xdr:nvPicPr>
        <xdr:cNvPr id="7" name="図 9" descr="boal.jpg">
          <a:extLst>
            <a:ext uri="{FF2B5EF4-FFF2-40B4-BE49-F238E27FC236}">
              <a16:creationId xmlns:a16="http://schemas.microsoft.com/office/drawing/2014/main" id="{AA82DC76-5CD0-460C-BCFF-1C0068CB9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2470" y="3381375"/>
          <a:ext cx="531020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216696</xdr:colOff>
      <xdr:row>19</xdr:row>
      <xdr:rowOff>59531</xdr:rowOff>
    </xdr:from>
    <xdr:ext cx="511175" cy="517525"/>
    <xdr:pic>
      <xdr:nvPicPr>
        <xdr:cNvPr id="9" name="図 11" descr="boal.jpg">
          <a:extLst>
            <a:ext uri="{FF2B5EF4-FFF2-40B4-BE49-F238E27FC236}">
              <a16:creationId xmlns:a16="http://schemas.microsoft.com/office/drawing/2014/main" id="{58072A5F-6250-4FEE-A577-86759AD1E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071" y="4071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216697</xdr:colOff>
      <xdr:row>3</xdr:row>
      <xdr:rowOff>69056</xdr:rowOff>
    </xdr:from>
    <xdr:to>
      <xdr:col>11</xdr:col>
      <xdr:colOff>128591</xdr:colOff>
      <xdr:row>5</xdr:row>
      <xdr:rowOff>138113</xdr:rowOff>
    </xdr:to>
    <xdr:pic>
      <xdr:nvPicPr>
        <xdr:cNvPr id="2" name="図 37" descr="boal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322" y="1033462"/>
          <a:ext cx="531019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495300" y="781049"/>
          <a:ext cx="667808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>
          <a:spLocks noChangeArrowheads="1"/>
        </xdr:cNvSpPr>
      </xdr:nvSpPr>
      <xdr:spPr bwMode="auto">
        <a:xfrm>
          <a:off x="773429" y="569384"/>
          <a:ext cx="8214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12</xdr:col>
      <xdr:colOff>235746</xdr:colOff>
      <xdr:row>7</xdr:row>
      <xdr:rowOff>69056</xdr:rowOff>
    </xdr:from>
    <xdr:to>
      <xdr:col>14</xdr:col>
      <xdr:colOff>147639</xdr:colOff>
      <xdr:row>9</xdr:row>
      <xdr:rowOff>138113</xdr:rowOff>
    </xdr:to>
    <xdr:pic>
      <xdr:nvPicPr>
        <xdr:cNvPr id="5" name="図 7" descr="boal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059" y="1652587"/>
          <a:ext cx="531018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226222</xdr:colOff>
      <xdr:row>11</xdr:row>
      <xdr:rowOff>59531</xdr:rowOff>
    </xdr:from>
    <xdr:to>
      <xdr:col>17</xdr:col>
      <xdr:colOff>119066</xdr:colOff>
      <xdr:row>13</xdr:row>
      <xdr:rowOff>138113</xdr:rowOff>
    </xdr:to>
    <xdr:pic>
      <xdr:nvPicPr>
        <xdr:cNvPr id="6" name="図 8" descr="boal.jpg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222" y="2262187"/>
          <a:ext cx="511969" cy="50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226221</xdr:colOff>
      <xdr:row>15</xdr:row>
      <xdr:rowOff>59531</xdr:rowOff>
    </xdr:from>
    <xdr:to>
      <xdr:col>20</xdr:col>
      <xdr:colOff>138116</xdr:colOff>
      <xdr:row>17</xdr:row>
      <xdr:rowOff>128588</xdr:rowOff>
    </xdr:to>
    <xdr:pic>
      <xdr:nvPicPr>
        <xdr:cNvPr id="7" name="図 9" descr="boal.jpg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909" y="2881312"/>
          <a:ext cx="531020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216697</xdr:colOff>
      <xdr:row>19</xdr:row>
      <xdr:rowOff>59531</xdr:rowOff>
    </xdr:from>
    <xdr:ext cx="511175" cy="517525"/>
    <xdr:pic>
      <xdr:nvPicPr>
        <xdr:cNvPr id="9" name="図 10" descr="boal.jpg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072" y="35004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216696</xdr:colOff>
      <xdr:row>27</xdr:row>
      <xdr:rowOff>59531</xdr:rowOff>
    </xdr:from>
    <xdr:ext cx="511175" cy="517525"/>
    <xdr:pic>
      <xdr:nvPicPr>
        <xdr:cNvPr id="11" name="図 11" descr="boal.jpg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759" y="4833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24</xdr:col>
      <xdr:colOff>216696</xdr:colOff>
      <xdr:row>23</xdr:row>
      <xdr:rowOff>59531</xdr:rowOff>
    </xdr:from>
    <xdr:ext cx="511175" cy="517525"/>
    <xdr:pic>
      <xdr:nvPicPr>
        <xdr:cNvPr id="12" name="図 11" descr="boal.jpg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446" y="4833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11780" y="5915025"/>
          <a:ext cx="1000242" cy="39822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830830" y="72104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527935" y="5955030"/>
          <a:ext cx="889752" cy="39060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546985" y="4671060"/>
          <a:ext cx="880110" cy="36004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546985" y="725424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527935" y="5955030"/>
          <a:ext cx="889752" cy="39060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546985" y="4671060"/>
          <a:ext cx="880110" cy="36004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546985" y="725424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527935" y="5955030"/>
          <a:ext cx="889752" cy="39060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546985" y="4671060"/>
          <a:ext cx="880110" cy="36004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546985" y="725424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6494;&#21069;&#20013;&#23398;&#26657;&#26657;&#21209;18/AppData/Local/Microsoft/Windows/INetCache/Content.Outlook/JHSLKZEH/&#12459;&#12502;&#12473;&#65286;&#31179;&#23395;&#32080;&#26524;&#20837;&#21147;&#12471;&#12540;&#12488;(08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試合結果 (節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960C-8989-4237-B5B7-F727EE842E68}">
  <dimension ref="A1:M52"/>
  <sheetViews>
    <sheetView view="pageBreakPreview" zoomScale="80" zoomScaleNormal="80" zoomScaleSheetLayoutView="80" workbookViewId="0">
      <selection activeCell="F24" sqref="F24:H24"/>
    </sheetView>
  </sheetViews>
  <sheetFormatPr defaultRowHeight="13.5" x14ac:dyDescent="0.15"/>
  <cols>
    <col min="1" max="1" width="2.5" style="953" customWidth="1"/>
    <col min="2" max="2" width="4.375" style="723" customWidth="1"/>
    <col min="3" max="3" width="24.875" style="723" customWidth="1"/>
    <col min="4" max="4" width="4.375" style="723" customWidth="1"/>
    <col min="5" max="5" width="2.25" style="723" customWidth="1"/>
    <col min="6" max="8" width="3.5" style="723" customWidth="1"/>
    <col min="9" max="9" width="2.25" style="723" customWidth="1"/>
    <col min="10" max="10" width="4.375" style="723" customWidth="1"/>
    <col min="11" max="11" width="24.875" style="723" customWidth="1"/>
    <col min="12" max="12" width="6.875" style="726" customWidth="1"/>
    <col min="13" max="13" width="0" style="726" hidden="1" customWidth="1"/>
    <col min="14" max="16384" width="9" style="726"/>
  </cols>
  <sheetData>
    <row r="1" spans="2:13" ht="17.25" x14ac:dyDescent="0.15">
      <c r="B1" s="1020" t="s">
        <v>242</v>
      </c>
      <c r="C1" s="1020"/>
      <c r="D1" s="1020"/>
      <c r="E1" s="1020"/>
      <c r="F1" s="1020"/>
      <c r="G1" s="1020"/>
      <c r="H1" s="1020"/>
      <c r="I1" s="1020"/>
      <c r="J1" s="1020"/>
      <c r="K1" s="954" t="s">
        <v>22</v>
      </c>
    </row>
    <row r="2" spans="2:13" ht="18.75" x14ac:dyDescent="0.15">
      <c r="B2" s="953"/>
      <c r="C2" s="990" t="s">
        <v>327</v>
      </c>
      <c r="D2" s="1034" t="s">
        <v>328</v>
      </c>
      <c r="E2" s="1034"/>
      <c r="F2" s="1034"/>
      <c r="G2" s="1034"/>
      <c r="H2" s="1034"/>
      <c r="I2" s="1034"/>
      <c r="J2" s="1034"/>
      <c r="K2" s="401"/>
    </row>
    <row r="3" spans="2:13" ht="18.75" x14ac:dyDescent="0.15">
      <c r="B3" s="983" t="s">
        <v>46</v>
      </c>
      <c r="C3" s="968"/>
      <c r="D3" s="969"/>
      <c r="E3" s="970"/>
      <c r="F3" s="971"/>
      <c r="G3" s="972"/>
      <c r="H3" s="973"/>
      <c r="I3" s="973"/>
      <c r="J3" s="974"/>
      <c r="K3" s="941" t="s">
        <v>198</v>
      </c>
    </row>
    <row r="4" spans="2:13" ht="14.25" customHeight="1" x14ac:dyDescent="0.15">
      <c r="B4" s="1006" t="s">
        <v>48</v>
      </c>
      <c r="C4" s="1028" t="s">
        <v>51</v>
      </c>
      <c r="D4" s="1029">
        <f>IF(ISBLANK(F4),"",SUM(F4:F5))</f>
        <v>2</v>
      </c>
      <c r="E4" s="1035"/>
      <c r="F4" s="993">
        <v>0</v>
      </c>
      <c r="G4" s="993" t="s">
        <v>168</v>
      </c>
      <c r="H4" s="993">
        <v>0</v>
      </c>
      <c r="I4" s="1035"/>
      <c r="J4" s="1029">
        <f>IF(ISBLANK(H4),"",SUM(H4:H5))</f>
        <v>0</v>
      </c>
      <c r="K4" s="1028" t="s">
        <v>49</v>
      </c>
      <c r="M4" s="403" t="s">
        <v>169</v>
      </c>
    </row>
    <row r="5" spans="2:13" ht="14.25" customHeight="1" x14ac:dyDescent="0.15">
      <c r="B5" s="999"/>
      <c r="C5" s="1028"/>
      <c r="D5" s="1029"/>
      <c r="E5" s="1035"/>
      <c r="F5" s="993">
        <v>2</v>
      </c>
      <c r="G5" s="993" t="s">
        <v>168</v>
      </c>
      <c r="H5" s="993">
        <v>0</v>
      </c>
      <c r="I5" s="1035"/>
      <c r="J5" s="1029"/>
      <c r="K5" s="1028"/>
      <c r="M5" s="403" t="s">
        <v>118</v>
      </c>
    </row>
    <row r="6" spans="2:13" ht="18.75" x14ac:dyDescent="0.15">
      <c r="B6" s="999"/>
      <c r="C6" s="958" t="s">
        <v>329</v>
      </c>
      <c r="D6" s="404"/>
      <c r="E6" s="404"/>
      <c r="F6" s="1030" t="s">
        <v>28</v>
      </c>
      <c r="G6" s="1030"/>
      <c r="H6" s="1030"/>
      <c r="I6" s="404"/>
      <c r="J6" s="404"/>
      <c r="K6" s="963"/>
    </row>
    <row r="7" spans="2:13" ht="18.75" x14ac:dyDescent="0.15">
      <c r="B7" s="999"/>
      <c r="C7" s="959"/>
      <c r="D7" s="404"/>
      <c r="E7" s="404"/>
      <c r="F7" s="1030" t="s">
        <v>29</v>
      </c>
      <c r="G7" s="1030"/>
      <c r="H7" s="1030"/>
      <c r="I7" s="404"/>
      <c r="J7" s="404"/>
      <c r="K7" s="964"/>
    </row>
    <row r="8" spans="2:13" ht="18.75" x14ac:dyDescent="0.15">
      <c r="B8" s="1000"/>
      <c r="C8" s="959"/>
      <c r="D8" s="991"/>
      <c r="E8" s="991"/>
      <c r="F8" s="1030" t="s">
        <v>30</v>
      </c>
      <c r="G8" s="1030"/>
      <c r="H8" s="1030"/>
      <c r="I8" s="991"/>
      <c r="J8" s="991"/>
      <c r="K8" s="964"/>
    </row>
    <row r="9" spans="2:13" ht="18.75" x14ac:dyDescent="0.15">
      <c r="B9" s="407"/>
      <c r="C9" s="408"/>
      <c r="D9" s="996"/>
      <c r="E9" s="410"/>
      <c r="F9" s="989"/>
      <c r="G9" s="989"/>
      <c r="H9" s="989"/>
      <c r="I9" s="410"/>
      <c r="J9" s="996"/>
      <c r="K9" s="997"/>
    </row>
    <row r="10" spans="2:13" ht="14.25" customHeight="1" x14ac:dyDescent="0.15">
      <c r="B10" s="1008" t="s">
        <v>48</v>
      </c>
      <c r="C10" s="1031" t="s">
        <v>285</v>
      </c>
      <c r="D10" s="1032">
        <f>IF(ISBLANK(F10),"",SUM(F10:F11))</f>
        <v>10</v>
      </c>
      <c r="E10" s="413"/>
      <c r="F10" s="995">
        <v>6</v>
      </c>
      <c r="G10" s="995" t="s">
        <v>168</v>
      </c>
      <c r="H10" s="995">
        <v>0</v>
      </c>
      <c r="I10" s="413"/>
      <c r="J10" s="1032">
        <f>IF(ISBLANK(H10),"",SUM(H10:H11))</f>
        <v>0</v>
      </c>
      <c r="K10" s="1031" t="s">
        <v>96</v>
      </c>
    </row>
    <row r="11" spans="2:13" ht="14.25" customHeight="1" x14ac:dyDescent="0.15">
      <c r="B11" s="1009"/>
      <c r="C11" s="1031"/>
      <c r="D11" s="1032"/>
      <c r="E11" s="413"/>
      <c r="F11" s="995">
        <v>4</v>
      </c>
      <c r="G11" s="995" t="s">
        <v>168</v>
      </c>
      <c r="H11" s="995">
        <v>0</v>
      </c>
      <c r="I11" s="413"/>
      <c r="J11" s="1032"/>
      <c r="K11" s="1031"/>
    </row>
    <row r="12" spans="2:13" ht="18.75" x14ac:dyDescent="0.15">
      <c r="B12" s="1009"/>
      <c r="C12" s="961" t="s">
        <v>330</v>
      </c>
      <c r="D12" s="994"/>
      <c r="E12" s="413"/>
      <c r="F12" s="1033" t="s">
        <v>28</v>
      </c>
      <c r="G12" s="1033"/>
      <c r="H12" s="1033"/>
      <c r="I12" s="413"/>
      <c r="J12" s="994"/>
      <c r="K12" s="965"/>
    </row>
    <row r="13" spans="2:13" ht="18.75" x14ac:dyDescent="0.15">
      <c r="B13" s="1009"/>
      <c r="C13" s="962"/>
      <c r="D13" s="994"/>
      <c r="E13" s="413"/>
      <c r="F13" s="1033" t="s">
        <v>29</v>
      </c>
      <c r="G13" s="1033"/>
      <c r="H13" s="1033"/>
      <c r="I13" s="413"/>
      <c r="J13" s="994"/>
      <c r="K13" s="966"/>
    </row>
    <row r="14" spans="2:13" ht="18.75" x14ac:dyDescent="0.15">
      <c r="B14" s="1010"/>
      <c r="C14" s="962"/>
      <c r="D14" s="994"/>
      <c r="E14" s="413"/>
      <c r="F14" s="1033" t="s">
        <v>30</v>
      </c>
      <c r="G14" s="1033"/>
      <c r="H14" s="1033"/>
      <c r="I14" s="413"/>
      <c r="J14" s="994"/>
      <c r="K14" s="966"/>
    </row>
    <row r="15" spans="2:13" ht="18.75" x14ac:dyDescent="0.15">
      <c r="B15" s="407"/>
      <c r="C15" s="408"/>
      <c r="D15" s="996"/>
      <c r="E15" s="410"/>
      <c r="F15" s="989"/>
      <c r="G15" s="989"/>
      <c r="H15" s="989"/>
      <c r="I15" s="410"/>
      <c r="J15" s="996"/>
      <c r="K15" s="997"/>
    </row>
    <row r="16" spans="2:13" ht="14.25" customHeight="1" x14ac:dyDescent="0.15">
      <c r="B16" s="1006" t="s">
        <v>48</v>
      </c>
      <c r="C16" s="1028" t="s">
        <v>290</v>
      </c>
      <c r="D16" s="1029">
        <f>IF(ISBLANK(F16),"",SUM(F16:F17))</f>
        <v>0</v>
      </c>
      <c r="E16" s="992"/>
      <c r="F16" s="993">
        <v>0</v>
      </c>
      <c r="G16" s="993" t="s">
        <v>168</v>
      </c>
      <c r="H16" s="993">
        <v>0</v>
      </c>
      <c r="I16" s="992"/>
      <c r="J16" s="1029">
        <f>IF(ISBLANK(H16),"",SUM(H16:H17))</f>
        <v>2</v>
      </c>
      <c r="K16" s="1028" t="s">
        <v>331</v>
      </c>
    </row>
    <row r="17" spans="2:11" ht="14.25" customHeight="1" x14ac:dyDescent="0.15">
      <c r="B17" s="999"/>
      <c r="C17" s="1028"/>
      <c r="D17" s="1029"/>
      <c r="E17" s="992"/>
      <c r="F17" s="993">
        <v>0</v>
      </c>
      <c r="G17" s="993" t="s">
        <v>168</v>
      </c>
      <c r="H17" s="993">
        <v>2</v>
      </c>
      <c r="I17" s="992"/>
      <c r="J17" s="1029"/>
      <c r="K17" s="1028"/>
    </row>
    <row r="18" spans="2:11" ht="18.75" x14ac:dyDescent="0.15">
      <c r="B18" s="999"/>
      <c r="C18" s="958"/>
      <c r="D18" s="404"/>
      <c r="E18" s="404"/>
      <c r="F18" s="1030" t="s">
        <v>28</v>
      </c>
      <c r="G18" s="1030"/>
      <c r="H18" s="1030"/>
      <c r="I18" s="404"/>
      <c r="J18" s="404"/>
      <c r="K18" s="963" t="s">
        <v>332</v>
      </c>
    </row>
    <row r="19" spans="2:11" ht="18.75" x14ac:dyDescent="0.15">
      <c r="B19" s="999"/>
      <c r="C19" s="959"/>
      <c r="D19" s="404"/>
      <c r="E19" s="404"/>
      <c r="F19" s="1030" t="s">
        <v>29</v>
      </c>
      <c r="G19" s="1030"/>
      <c r="H19" s="1030"/>
      <c r="I19" s="404"/>
      <c r="J19" s="404"/>
      <c r="K19" s="964"/>
    </row>
    <row r="20" spans="2:11" ht="18.75" x14ac:dyDescent="0.15">
      <c r="B20" s="1000"/>
      <c r="C20" s="959"/>
      <c r="D20" s="991"/>
      <c r="E20" s="991"/>
      <c r="F20" s="1030" t="s">
        <v>30</v>
      </c>
      <c r="G20" s="1030"/>
      <c r="H20" s="1030"/>
      <c r="I20" s="991"/>
      <c r="J20" s="991"/>
      <c r="K20" s="964"/>
    </row>
    <row r="21" spans="2:11" ht="18.75" x14ac:dyDescent="0.15">
      <c r="B21" s="407"/>
      <c r="C21" s="408"/>
      <c r="D21" s="996"/>
      <c r="E21" s="410"/>
      <c r="F21" s="989"/>
      <c r="G21" s="989"/>
      <c r="H21" s="989"/>
      <c r="I21" s="410"/>
      <c r="J21" s="996"/>
      <c r="K21" s="997"/>
    </row>
    <row r="22" spans="2:11" ht="14.25" customHeight="1" x14ac:dyDescent="0.15">
      <c r="B22" s="1008" t="s">
        <v>48</v>
      </c>
      <c r="C22" s="1031" t="s">
        <v>285</v>
      </c>
      <c r="D22" s="1032">
        <f>IF(ISBLANK(F22),"",SUM(F22:F23))</f>
        <v>12</v>
      </c>
      <c r="E22" s="413"/>
      <c r="F22" s="995">
        <v>6</v>
      </c>
      <c r="G22" s="995" t="s">
        <v>168</v>
      </c>
      <c r="H22" s="995">
        <v>0</v>
      </c>
      <c r="I22" s="413"/>
      <c r="J22" s="1032">
        <f>IF(ISBLANK(H22),"",SUM(H22:H23))</f>
        <v>0</v>
      </c>
      <c r="K22" s="1031" t="s">
        <v>133</v>
      </c>
    </row>
    <row r="23" spans="2:11" ht="14.25" customHeight="1" x14ac:dyDescent="0.15">
      <c r="B23" s="1009"/>
      <c r="C23" s="1031"/>
      <c r="D23" s="1032"/>
      <c r="E23" s="413"/>
      <c r="F23" s="995">
        <v>6</v>
      </c>
      <c r="G23" s="995" t="s">
        <v>168</v>
      </c>
      <c r="H23" s="995">
        <v>0</v>
      </c>
      <c r="I23" s="413"/>
      <c r="J23" s="1032"/>
      <c r="K23" s="1031"/>
    </row>
    <row r="24" spans="2:11" ht="18.75" x14ac:dyDescent="0.15">
      <c r="B24" s="1009"/>
      <c r="C24" s="961" t="s">
        <v>333</v>
      </c>
      <c r="D24" s="994"/>
      <c r="E24" s="413"/>
      <c r="F24" s="1033" t="s">
        <v>28</v>
      </c>
      <c r="G24" s="1033"/>
      <c r="H24" s="1033"/>
      <c r="I24" s="413"/>
      <c r="J24" s="994"/>
      <c r="K24" s="965"/>
    </row>
    <row r="25" spans="2:11" ht="18.75" x14ac:dyDescent="0.15">
      <c r="B25" s="1009"/>
      <c r="C25" s="962"/>
      <c r="D25" s="994"/>
      <c r="E25" s="413"/>
      <c r="F25" s="1033" t="s">
        <v>29</v>
      </c>
      <c r="G25" s="1033"/>
      <c r="H25" s="1033"/>
      <c r="I25" s="413"/>
      <c r="J25" s="994"/>
      <c r="K25" s="966"/>
    </row>
    <row r="26" spans="2:11" ht="18.75" x14ac:dyDescent="0.15">
      <c r="B26" s="1010"/>
      <c r="C26" s="962"/>
      <c r="D26" s="994"/>
      <c r="E26" s="413"/>
      <c r="F26" s="1033" t="s">
        <v>30</v>
      </c>
      <c r="G26" s="1033"/>
      <c r="H26" s="1033"/>
      <c r="I26" s="413"/>
      <c r="J26" s="994"/>
      <c r="K26" s="966"/>
    </row>
    <row r="27" spans="2:11" ht="18.75" x14ac:dyDescent="0.15">
      <c r="B27" s="407"/>
      <c r="C27" s="408"/>
      <c r="D27" s="996"/>
      <c r="E27" s="410"/>
      <c r="F27" s="989"/>
      <c r="G27" s="989"/>
      <c r="H27" s="989"/>
      <c r="I27" s="410"/>
      <c r="J27" s="996"/>
      <c r="K27" s="997"/>
    </row>
    <row r="28" spans="2:11" ht="14.25" customHeight="1" x14ac:dyDescent="0.15">
      <c r="B28" s="1006" t="s">
        <v>48</v>
      </c>
      <c r="C28" s="1028" t="s">
        <v>96</v>
      </c>
      <c r="D28" s="1029" t="str">
        <f>IF(ISBLANK(F28),"",SUM(F28:F29))</f>
        <v/>
      </c>
      <c r="E28" s="992"/>
      <c r="F28" s="993"/>
      <c r="G28" s="993" t="s">
        <v>168</v>
      </c>
      <c r="H28" s="993"/>
      <c r="I28" s="992"/>
      <c r="J28" s="1029" t="str">
        <f>IF(ISBLANK(H28),"",SUM(H28:H29))</f>
        <v/>
      </c>
      <c r="K28" s="1028" t="s">
        <v>133</v>
      </c>
    </row>
    <row r="29" spans="2:11" ht="14.25" customHeight="1" x14ac:dyDescent="0.15">
      <c r="B29" s="999"/>
      <c r="C29" s="1028"/>
      <c r="D29" s="1029"/>
      <c r="E29" s="992"/>
      <c r="F29" s="993"/>
      <c r="G29" s="993" t="s">
        <v>168</v>
      </c>
      <c r="H29" s="993"/>
      <c r="I29" s="992"/>
      <c r="J29" s="1029"/>
      <c r="K29" s="1028"/>
    </row>
    <row r="30" spans="2:11" ht="18.75" x14ac:dyDescent="0.15">
      <c r="B30" s="999"/>
      <c r="C30" s="958"/>
      <c r="D30" s="404"/>
      <c r="E30" s="404"/>
      <c r="F30" s="1030" t="s">
        <v>28</v>
      </c>
      <c r="G30" s="1030"/>
      <c r="H30" s="1030"/>
      <c r="I30" s="404"/>
      <c r="J30" s="404"/>
      <c r="K30" s="963"/>
    </row>
    <row r="31" spans="2:11" ht="18.75" x14ac:dyDescent="0.15">
      <c r="B31" s="999"/>
      <c r="C31" s="959"/>
      <c r="D31" s="404"/>
      <c r="E31" s="404"/>
      <c r="F31" s="1030" t="s">
        <v>29</v>
      </c>
      <c r="G31" s="1030"/>
      <c r="H31" s="1030"/>
      <c r="I31" s="404"/>
      <c r="J31" s="404"/>
      <c r="K31" s="964"/>
    </row>
    <row r="32" spans="2:11" ht="18.75" x14ac:dyDescent="0.15">
      <c r="B32" s="1000"/>
      <c r="C32" s="959"/>
      <c r="D32" s="991"/>
      <c r="E32" s="991"/>
      <c r="F32" s="1030" t="s">
        <v>30</v>
      </c>
      <c r="G32" s="1030"/>
      <c r="H32" s="1030"/>
      <c r="I32" s="991"/>
      <c r="J32" s="991"/>
      <c r="K32" s="964"/>
    </row>
    <row r="33" spans="2:11" ht="18.75" x14ac:dyDescent="0.15">
      <c r="B33" s="407"/>
      <c r="C33" s="408"/>
      <c r="D33" s="996"/>
      <c r="E33" s="410"/>
      <c r="F33" s="989"/>
      <c r="G33" s="989"/>
      <c r="H33" s="989"/>
      <c r="I33" s="410"/>
      <c r="J33" s="996"/>
      <c r="K33" s="997"/>
    </row>
    <row r="34" spans="2:11" ht="14.25" customHeight="1" x14ac:dyDescent="0.15">
      <c r="B34" s="1008" t="s">
        <v>48</v>
      </c>
      <c r="C34" s="1031" t="s">
        <v>256</v>
      </c>
      <c r="D34" s="1032" t="str">
        <f>IF(ISBLANK(F34),"",SUM(F34:F35))</f>
        <v/>
      </c>
      <c r="E34" s="413"/>
      <c r="F34" s="995"/>
      <c r="G34" s="995" t="s">
        <v>168</v>
      </c>
      <c r="H34" s="995"/>
      <c r="I34" s="413"/>
      <c r="J34" s="1032" t="str">
        <f>IF(ISBLANK(H34),"",SUM(H34:H35))</f>
        <v/>
      </c>
      <c r="K34" s="1031" t="s">
        <v>157</v>
      </c>
    </row>
    <row r="35" spans="2:11" ht="14.25" customHeight="1" x14ac:dyDescent="0.15">
      <c r="B35" s="1009"/>
      <c r="C35" s="1031"/>
      <c r="D35" s="1032"/>
      <c r="E35" s="413"/>
      <c r="F35" s="995"/>
      <c r="G35" s="995" t="s">
        <v>168</v>
      </c>
      <c r="H35" s="995"/>
      <c r="I35" s="413"/>
      <c r="J35" s="1032"/>
      <c r="K35" s="1031"/>
    </row>
    <row r="36" spans="2:11" ht="18.75" x14ac:dyDescent="0.15">
      <c r="B36" s="1009"/>
      <c r="C36" s="961"/>
      <c r="D36" s="994"/>
      <c r="E36" s="413"/>
      <c r="F36" s="1033" t="s">
        <v>28</v>
      </c>
      <c r="G36" s="1033"/>
      <c r="H36" s="1033"/>
      <c r="I36" s="413"/>
      <c r="J36" s="994"/>
      <c r="K36" s="965"/>
    </row>
    <row r="37" spans="2:11" ht="18.75" x14ac:dyDescent="0.15">
      <c r="B37" s="1009"/>
      <c r="C37" s="962"/>
      <c r="D37" s="994"/>
      <c r="E37" s="413"/>
      <c r="F37" s="1033" t="s">
        <v>29</v>
      </c>
      <c r="G37" s="1033"/>
      <c r="H37" s="1033"/>
      <c r="I37" s="413"/>
      <c r="J37" s="994"/>
      <c r="K37" s="966"/>
    </row>
    <row r="38" spans="2:11" ht="18.75" x14ac:dyDescent="0.15">
      <c r="B38" s="1010"/>
      <c r="C38" s="962"/>
      <c r="D38" s="994"/>
      <c r="E38" s="413"/>
      <c r="F38" s="1033" t="s">
        <v>30</v>
      </c>
      <c r="G38" s="1033"/>
      <c r="H38" s="1033"/>
      <c r="I38" s="413"/>
      <c r="J38" s="994"/>
      <c r="K38" s="966"/>
    </row>
    <row r="39" spans="2:11" ht="18.75" x14ac:dyDescent="0.15">
      <c r="B39" s="996"/>
      <c r="C39" s="408"/>
      <c r="D39" s="996"/>
      <c r="E39" s="410"/>
      <c r="F39" s="989"/>
      <c r="G39" s="989"/>
      <c r="H39" s="989"/>
      <c r="I39" s="410"/>
      <c r="J39" s="996"/>
      <c r="K39" s="997"/>
    </row>
    <row r="40" spans="2:11" ht="14.25" customHeight="1" x14ac:dyDescent="0.15">
      <c r="B40" s="1026"/>
      <c r="C40" s="1027"/>
      <c r="D40" s="1026"/>
      <c r="E40" s="410"/>
      <c r="F40" s="989"/>
      <c r="G40" s="989"/>
      <c r="H40" s="989"/>
      <c r="I40" s="410"/>
      <c r="J40" s="1026"/>
      <c r="K40" s="1027"/>
    </row>
    <row r="41" spans="2:11" ht="14.25" customHeight="1" x14ac:dyDescent="0.15">
      <c r="B41" s="1026"/>
      <c r="C41" s="1027"/>
      <c r="D41" s="1026"/>
      <c r="E41" s="410"/>
      <c r="F41" s="989"/>
      <c r="G41" s="989"/>
      <c r="H41" s="989"/>
      <c r="I41" s="410"/>
      <c r="J41" s="1026"/>
      <c r="K41" s="1027"/>
    </row>
    <row r="42" spans="2:11" ht="18.75" x14ac:dyDescent="0.15">
      <c r="B42" s="996"/>
      <c r="C42" s="420"/>
      <c r="D42" s="421"/>
      <c r="E42" s="421"/>
      <c r="F42" s="1024"/>
      <c r="G42" s="1024"/>
      <c r="H42" s="1024"/>
      <c r="I42" s="421"/>
      <c r="J42" s="421"/>
      <c r="K42" s="423"/>
    </row>
    <row r="43" spans="2:11" ht="18.75" x14ac:dyDescent="0.15">
      <c r="B43" s="996"/>
      <c r="C43" s="420"/>
      <c r="D43" s="421"/>
      <c r="E43" s="421"/>
      <c r="F43" s="1024"/>
      <c r="G43" s="1024"/>
      <c r="H43" s="1024"/>
      <c r="I43" s="421"/>
      <c r="J43" s="421"/>
      <c r="K43" s="423"/>
    </row>
    <row r="44" spans="2:11" ht="18.75" x14ac:dyDescent="0.15">
      <c r="B44" s="996"/>
      <c r="C44" s="420"/>
      <c r="D44" s="996"/>
      <c r="E44" s="996"/>
      <c r="F44" s="1024"/>
      <c r="G44" s="1024"/>
      <c r="H44" s="1024"/>
      <c r="I44" s="996"/>
      <c r="J44" s="996"/>
      <c r="K44" s="423"/>
    </row>
    <row r="45" spans="2:11" ht="18.75" customHeight="1" x14ac:dyDescent="0.15">
      <c r="C45" s="1025"/>
      <c r="D45" s="1025"/>
      <c r="E45" s="1025"/>
      <c r="F45" s="1025"/>
      <c r="G45" s="1025"/>
      <c r="H45" s="1025"/>
      <c r="I45" s="1025"/>
      <c r="J45" s="1025"/>
      <c r="K45" s="1025"/>
    </row>
    <row r="46" spans="2:11" ht="14.25" customHeight="1" x14ac:dyDescent="0.15">
      <c r="C46" s="1025"/>
      <c r="D46" s="1025"/>
      <c r="E46" s="1025"/>
      <c r="F46" s="1025"/>
      <c r="G46" s="1025"/>
      <c r="H46" s="1025"/>
      <c r="I46" s="1025"/>
      <c r="J46" s="1025"/>
      <c r="K46" s="1025"/>
    </row>
    <row r="47" spans="2:11" ht="14.25" customHeight="1" x14ac:dyDescent="0.15">
      <c r="C47" s="424"/>
      <c r="D47" s="421"/>
      <c r="E47" s="410"/>
      <c r="F47" s="989"/>
      <c r="G47" s="989"/>
      <c r="H47" s="989"/>
      <c r="I47" s="410"/>
      <c r="J47" s="421"/>
      <c r="K47" s="424"/>
    </row>
    <row r="48" spans="2:11" ht="18.75" x14ac:dyDescent="0.15">
      <c r="C48" s="420"/>
      <c r="D48" s="996"/>
      <c r="E48" s="410"/>
      <c r="F48" s="1024"/>
      <c r="G48" s="1024"/>
      <c r="H48" s="1024"/>
      <c r="I48" s="410"/>
      <c r="J48" s="996"/>
      <c r="K48" s="423"/>
    </row>
    <row r="49" spans="3:11" ht="18.75" x14ac:dyDescent="0.15">
      <c r="C49" s="420"/>
      <c r="D49" s="996"/>
      <c r="E49" s="410"/>
      <c r="F49" s="1024"/>
      <c r="G49" s="1024"/>
      <c r="H49" s="1024"/>
      <c r="I49" s="410"/>
      <c r="J49" s="996"/>
      <c r="K49" s="423"/>
    </row>
    <row r="50" spans="3:11" ht="18.75" x14ac:dyDescent="0.15">
      <c r="C50" s="420"/>
      <c r="D50" s="996"/>
      <c r="E50" s="410"/>
      <c r="F50" s="1024"/>
      <c r="G50" s="1024"/>
      <c r="H50" s="1024"/>
      <c r="I50" s="410"/>
      <c r="J50" s="996"/>
      <c r="K50" s="423"/>
    </row>
    <row r="51" spans="3:11" x14ac:dyDescent="0.15">
      <c r="C51" s="425"/>
      <c r="F51" s="425"/>
      <c r="G51" s="425"/>
      <c r="H51" s="425"/>
      <c r="K51" s="425"/>
    </row>
    <row r="52" spans="3:11" x14ac:dyDescent="0.15">
      <c r="K52" s="729"/>
    </row>
  </sheetData>
  <mergeCells count="64">
    <mergeCell ref="F49:H49"/>
    <mergeCell ref="F50:H50"/>
    <mergeCell ref="K40:K41"/>
    <mergeCell ref="F42:H42"/>
    <mergeCell ref="F43:H43"/>
    <mergeCell ref="F44:H44"/>
    <mergeCell ref="C45:K46"/>
    <mergeCell ref="F48:H48"/>
    <mergeCell ref="F37:H37"/>
    <mergeCell ref="F38:H38"/>
    <mergeCell ref="B40:B41"/>
    <mergeCell ref="C40:C41"/>
    <mergeCell ref="D40:D41"/>
    <mergeCell ref="J40:J41"/>
    <mergeCell ref="K28:K29"/>
    <mergeCell ref="F30:H30"/>
    <mergeCell ref="F31:H31"/>
    <mergeCell ref="F32:H32"/>
    <mergeCell ref="B34:B38"/>
    <mergeCell ref="C34:C35"/>
    <mergeCell ref="D34:D35"/>
    <mergeCell ref="J34:J35"/>
    <mergeCell ref="K34:K35"/>
    <mergeCell ref="F36:H36"/>
    <mergeCell ref="F25:H25"/>
    <mergeCell ref="F26:H26"/>
    <mergeCell ref="B28:B32"/>
    <mergeCell ref="C28:C29"/>
    <mergeCell ref="D28:D29"/>
    <mergeCell ref="J28:J29"/>
    <mergeCell ref="K16:K17"/>
    <mergeCell ref="F18:H18"/>
    <mergeCell ref="F19:H19"/>
    <mergeCell ref="F20:H20"/>
    <mergeCell ref="B22:B26"/>
    <mergeCell ref="C22:C23"/>
    <mergeCell ref="D22:D23"/>
    <mergeCell ref="J22:J23"/>
    <mergeCell ref="K22:K23"/>
    <mergeCell ref="F24:H24"/>
    <mergeCell ref="F13:H13"/>
    <mergeCell ref="F14:H14"/>
    <mergeCell ref="B16:B20"/>
    <mergeCell ref="C16:C17"/>
    <mergeCell ref="D16:D17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 B22:B26 B28:B32 B34:B38" xr:uid="{E31D2C14-23A0-4DDF-93F8-C74ABAC766AF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8"/>
  <sheetViews>
    <sheetView view="pageBreakPreview" zoomScale="80" zoomScaleNormal="80" zoomScaleSheetLayoutView="80" workbookViewId="0">
      <selection activeCell="K15" sqref="K15"/>
    </sheetView>
  </sheetViews>
  <sheetFormatPr defaultColWidth="9" defaultRowHeight="13.5" x14ac:dyDescent="0.15"/>
  <cols>
    <col min="1" max="1" width="2.5" style="598" customWidth="1"/>
    <col min="2" max="2" width="4.375" style="137" customWidth="1"/>
    <col min="3" max="3" width="24.875" style="137" customWidth="1"/>
    <col min="4" max="4" width="4.375" style="137" customWidth="1"/>
    <col min="5" max="5" width="2.25" style="137" customWidth="1"/>
    <col min="6" max="8" width="3.5" style="137" customWidth="1"/>
    <col min="9" max="9" width="2.25" style="137" customWidth="1"/>
    <col min="10" max="10" width="4.375" style="137" customWidth="1"/>
    <col min="11" max="11" width="24.875" style="137" customWidth="1"/>
    <col min="12" max="12" width="6.875" style="49" customWidth="1"/>
    <col min="13" max="13" width="0" style="49" hidden="1" customWidth="1"/>
    <col min="14" max="16384" width="9" style="49"/>
  </cols>
  <sheetData>
    <row r="1" spans="2:1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599" t="s">
        <v>22</v>
      </c>
    </row>
    <row r="2" spans="2:13" ht="18.75" x14ac:dyDescent="0.15">
      <c r="B2" s="598"/>
      <c r="C2" s="636" t="s">
        <v>233</v>
      </c>
      <c r="D2" s="1021" t="s">
        <v>234</v>
      </c>
      <c r="E2" s="1021"/>
      <c r="F2" s="1021"/>
      <c r="G2" s="1021"/>
      <c r="H2" s="1021"/>
      <c r="I2" s="1021"/>
      <c r="J2" s="1021"/>
      <c r="K2" s="612"/>
    </row>
    <row r="3" spans="2:13" ht="18.75" x14ac:dyDescent="0.15">
      <c r="B3" s="630" t="s">
        <v>46</v>
      </c>
      <c r="C3" s="613"/>
      <c r="D3" s="614"/>
      <c r="E3" s="615"/>
      <c r="F3" s="616"/>
      <c r="G3" s="617"/>
      <c r="H3" s="618"/>
      <c r="I3" s="618"/>
      <c r="J3" s="619"/>
      <c r="K3" s="620" t="s">
        <v>235</v>
      </c>
    </row>
    <row r="4" spans="2:13" ht="14.25" customHeight="1" x14ac:dyDescent="0.15">
      <c r="B4" s="1006" t="s">
        <v>118</v>
      </c>
      <c r="C4" s="1001" t="s">
        <v>236</v>
      </c>
      <c r="D4" s="1002">
        <f>IF(ISBLANK(F4),"",SUM(F4:F5))</f>
        <v>1</v>
      </c>
      <c r="E4" s="1003"/>
      <c r="F4" s="634">
        <v>1</v>
      </c>
      <c r="G4" s="634" t="s">
        <v>168</v>
      </c>
      <c r="H4" s="634">
        <v>0</v>
      </c>
      <c r="I4" s="1003"/>
      <c r="J4" s="1002">
        <f>IF(ISBLANK(H4),"",SUM(H4:H5))</f>
        <v>0</v>
      </c>
      <c r="K4" s="1001" t="s">
        <v>237</v>
      </c>
      <c r="M4" s="403" t="s">
        <v>169</v>
      </c>
    </row>
    <row r="5" spans="2:13" ht="14.25" customHeight="1" x14ac:dyDescent="0.15">
      <c r="B5" s="999"/>
      <c r="C5" s="1001"/>
      <c r="D5" s="1002"/>
      <c r="E5" s="1003"/>
      <c r="F5" s="634">
        <v>0</v>
      </c>
      <c r="G5" s="634" t="s">
        <v>168</v>
      </c>
      <c r="H5" s="634">
        <v>0</v>
      </c>
      <c r="I5" s="1003"/>
      <c r="J5" s="1002"/>
      <c r="K5" s="1001"/>
      <c r="M5" s="403" t="s">
        <v>118</v>
      </c>
    </row>
    <row r="6" spans="2:13" ht="18.75" x14ac:dyDescent="0.15">
      <c r="B6" s="999"/>
      <c r="C6" s="603">
        <v>3</v>
      </c>
      <c r="D6" s="601"/>
      <c r="E6" s="601"/>
      <c r="F6" s="1004" t="s">
        <v>28</v>
      </c>
      <c r="G6" s="1004"/>
      <c r="H6" s="1004"/>
      <c r="I6" s="601"/>
      <c r="J6" s="601"/>
      <c r="K6" s="608"/>
    </row>
    <row r="7" spans="2:13" ht="18.75" x14ac:dyDescent="0.15">
      <c r="B7" s="999"/>
      <c r="C7" s="604"/>
      <c r="D7" s="601"/>
      <c r="E7" s="601"/>
      <c r="F7" s="1004" t="s">
        <v>29</v>
      </c>
      <c r="G7" s="1004"/>
      <c r="H7" s="1004"/>
      <c r="I7" s="601"/>
      <c r="J7" s="601"/>
      <c r="K7" s="609"/>
    </row>
    <row r="8" spans="2:13" ht="18.75" x14ac:dyDescent="0.15">
      <c r="B8" s="1000"/>
      <c r="C8" s="604"/>
      <c r="D8" s="633"/>
      <c r="E8" s="633"/>
      <c r="F8" s="1004" t="s">
        <v>30</v>
      </c>
      <c r="G8" s="1004"/>
      <c r="H8" s="1004"/>
      <c r="I8" s="633"/>
      <c r="J8" s="633"/>
      <c r="K8" s="609"/>
    </row>
    <row r="9" spans="2:13" ht="18.75" x14ac:dyDescent="0.15">
      <c r="B9" s="640"/>
      <c r="C9" s="605"/>
      <c r="D9" s="638"/>
      <c r="E9" s="600"/>
      <c r="F9" s="635"/>
      <c r="G9" s="635"/>
      <c r="H9" s="635"/>
      <c r="I9" s="600"/>
      <c r="J9" s="638"/>
      <c r="K9" s="639"/>
    </row>
    <row r="10" spans="2:13" ht="14.25" customHeight="1" x14ac:dyDescent="0.15">
      <c r="B10" s="1008" t="s">
        <v>118</v>
      </c>
      <c r="C10" s="1012" t="s">
        <v>238</v>
      </c>
      <c r="D10" s="1013">
        <f>IF(ISBLANK(F10),"",SUM(F10:F11))</f>
        <v>2</v>
      </c>
      <c r="E10" s="602"/>
      <c r="F10" s="632">
        <v>1</v>
      </c>
      <c r="G10" s="632" t="s">
        <v>168</v>
      </c>
      <c r="H10" s="632">
        <v>1</v>
      </c>
      <c r="I10" s="602"/>
      <c r="J10" s="1013">
        <f>IF(ISBLANK(H10),"",SUM(H10:H11))</f>
        <v>3</v>
      </c>
      <c r="K10" s="1014" t="s">
        <v>208</v>
      </c>
    </row>
    <row r="11" spans="2:13" ht="14.25" customHeight="1" x14ac:dyDescent="0.15">
      <c r="B11" s="1009"/>
      <c r="C11" s="1012"/>
      <c r="D11" s="1013"/>
      <c r="E11" s="602"/>
      <c r="F11" s="632">
        <v>1</v>
      </c>
      <c r="G11" s="632" t="s">
        <v>168</v>
      </c>
      <c r="H11" s="632">
        <v>2</v>
      </c>
      <c r="I11" s="602"/>
      <c r="J11" s="1013"/>
      <c r="K11" s="1014"/>
    </row>
    <row r="12" spans="2:13" ht="18.75" x14ac:dyDescent="0.15">
      <c r="B12" s="1009"/>
      <c r="C12" s="652" t="s">
        <v>239</v>
      </c>
      <c r="D12" s="641"/>
      <c r="E12" s="602"/>
      <c r="F12" s="1007" t="s">
        <v>28</v>
      </c>
      <c r="G12" s="1007"/>
      <c r="H12" s="1007"/>
      <c r="I12" s="602"/>
      <c r="J12" s="641"/>
      <c r="K12" s="610" t="s">
        <v>240</v>
      </c>
    </row>
    <row r="13" spans="2:13" ht="18.75" x14ac:dyDescent="0.15">
      <c r="B13" s="1009"/>
      <c r="C13" s="607"/>
      <c r="D13" s="641"/>
      <c r="E13" s="602"/>
      <c r="F13" s="1007" t="s">
        <v>29</v>
      </c>
      <c r="G13" s="1007"/>
      <c r="H13" s="1007"/>
      <c r="I13" s="602"/>
      <c r="J13" s="641"/>
      <c r="K13" s="611"/>
    </row>
    <row r="14" spans="2:13" ht="18.75" x14ac:dyDescent="0.15">
      <c r="B14" s="1010"/>
      <c r="C14" s="607"/>
      <c r="D14" s="641"/>
      <c r="E14" s="602"/>
      <c r="F14" s="1007" t="s">
        <v>30</v>
      </c>
      <c r="G14" s="1007"/>
      <c r="H14" s="1007"/>
      <c r="I14" s="602"/>
      <c r="J14" s="641"/>
      <c r="K14" s="611"/>
    </row>
    <row r="15" spans="2:13" ht="18.75" x14ac:dyDescent="0.15">
      <c r="B15" s="640"/>
      <c r="C15" s="653"/>
      <c r="D15" s="638"/>
      <c r="E15" s="600"/>
      <c r="F15" s="635"/>
      <c r="G15" s="635"/>
      <c r="H15" s="635"/>
      <c r="I15" s="600"/>
      <c r="J15" s="638"/>
      <c r="K15" s="639"/>
    </row>
    <row r="16" spans="2:13" ht="14.25" customHeight="1" x14ac:dyDescent="0.15">
      <c r="B16" s="1006"/>
      <c r="C16" s="1001"/>
      <c r="D16" s="1002" t="str">
        <f>IF(ISBLANK(F16),"",SUM(F16:F17))</f>
        <v/>
      </c>
      <c r="E16" s="637"/>
      <c r="F16" s="634"/>
      <c r="G16" s="634" t="s">
        <v>168</v>
      </c>
      <c r="H16" s="634"/>
      <c r="I16" s="637"/>
      <c r="J16" s="1002" t="str">
        <f>IF(ISBLANK(H16),"",SUM(H16:H17))</f>
        <v/>
      </c>
      <c r="K16" s="1001"/>
    </row>
    <row r="17" spans="2:11" ht="14.25" customHeight="1" x14ac:dyDescent="0.15">
      <c r="B17" s="999"/>
      <c r="C17" s="1001"/>
      <c r="D17" s="1002"/>
      <c r="E17" s="637"/>
      <c r="F17" s="634"/>
      <c r="G17" s="634" t="s">
        <v>168</v>
      </c>
      <c r="H17" s="634"/>
      <c r="I17" s="637"/>
      <c r="J17" s="1002"/>
      <c r="K17" s="1001"/>
    </row>
    <row r="18" spans="2:11" ht="18.75" x14ac:dyDescent="0.15">
      <c r="B18" s="999"/>
      <c r="C18" s="603"/>
      <c r="D18" s="601"/>
      <c r="E18" s="601"/>
      <c r="F18" s="1004" t="s">
        <v>28</v>
      </c>
      <c r="G18" s="1004"/>
      <c r="H18" s="1004"/>
      <c r="I18" s="601"/>
      <c r="J18" s="601"/>
      <c r="K18" s="608"/>
    </row>
    <row r="19" spans="2:11" ht="18.75" x14ac:dyDescent="0.15">
      <c r="B19" s="999"/>
      <c r="C19" s="604"/>
      <c r="D19" s="601"/>
      <c r="E19" s="601"/>
      <c r="F19" s="1004" t="s">
        <v>29</v>
      </c>
      <c r="G19" s="1004"/>
      <c r="H19" s="1004"/>
      <c r="I19" s="601"/>
      <c r="J19" s="601"/>
      <c r="K19" s="609"/>
    </row>
    <row r="20" spans="2:11" ht="18.75" x14ac:dyDescent="0.15">
      <c r="B20" s="1000"/>
      <c r="C20" s="604"/>
      <c r="D20" s="633"/>
      <c r="E20" s="633"/>
      <c r="F20" s="1004" t="s">
        <v>30</v>
      </c>
      <c r="G20" s="1004"/>
      <c r="H20" s="1004"/>
      <c r="I20" s="633"/>
      <c r="J20" s="633"/>
      <c r="K20" s="609"/>
    </row>
    <row r="21" spans="2:11" ht="18.75" x14ac:dyDescent="0.15">
      <c r="B21" s="640"/>
      <c r="C21" s="605"/>
      <c r="D21" s="638"/>
      <c r="E21" s="600"/>
      <c r="F21" s="635"/>
      <c r="G21" s="635"/>
      <c r="H21" s="635"/>
      <c r="I21" s="600"/>
      <c r="J21" s="638"/>
      <c r="K21" s="639"/>
    </row>
    <row r="22" spans="2:11" ht="14.45" customHeight="1" x14ac:dyDescent="0.15">
      <c r="B22" s="1008"/>
      <c r="C22" s="1014"/>
      <c r="D22" s="1013" t="str">
        <f>IF(ISBLANK(F22),"",SUM(F22:F23))</f>
        <v/>
      </c>
      <c r="E22" s="602"/>
      <c r="F22" s="632"/>
      <c r="G22" s="632" t="s">
        <v>168</v>
      </c>
      <c r="H22" s="632"/>
      <c r="I22" s="602"/>
      <c r="J22" s="1013" t="str">
        <f>IF(ISBLANK(H22),"",SUM(H22:H23))</f>
        <v/>
      </c>
      <c r="K22" s="1014"/>
    </row>
    <row r="23" spans="2:11" ht="14.25" customHeight="1" x14ac:dyDescent="0.15">
      <c r="B23" s="1009"/>
      <c r="C23" s="1014"/>
      <c r="D23" s="1013"/>
      <c r="E23" s="602"/>
      <c r="F23" s="632"/>
      <c r="G23" s="632" t="s">
        <v>168</v>
      </c>
      <c r="H23" s="632"/>
      <c r="I23" s="602"/>
      <c r="J23" s="1013"/>
      <c r="K23" s="1014"/>
    </row>
    <row r="24" spans="2:11" ht="14.25" customHeight="1" x14ac:dyDescent="0.15">
      <c r="B24" s="1009"/>
      <c r="C24" s="606"/>
      <c r="D24" s="641"/>
      <c r="E24" s="602"/>
      <c r="F24" s="1007" t="s">
        <v>28</v>
      </c>
      <c r="G24" s="1007"/>
      <c r="H24" s="1007"/>
      <c r="I24" s="602"/>
      <c r="J24" s="641"/>
      <c r="K24" s="610"/>
    </row>
    <row r="25" spans="2:11" ht="18.75" x14ac:dyDescent="0.15">
      <c r="B25" s="1009"/>
      <c r="C25" s="607"/>
      <c r="D25" s="641"/>
      <c r="E25" s="602"/>
      <c r="F25" s="1007" t="s">
        <v>29</v>
      </c>
      <c r="G25" s="1007"/>
      <c r="H25" s="1007"/>
      <c r="I25" s="602"/>
      <c r="J25" s="641"/>
      <c r="K25" s="611"/>
    </row>
    <row r="26" spans="2:11" ht="18.75" x14ac:dyDescent="0.15">
      <c r="B26" s="1010"/>
      <c r="C26" s="607"/>
      <c r="D26" s="641"/>
      <c r="E26" s="602"/>
      <c r="F26" s="1007" t="s">
        <v>30</v>
      </c>
      <c r="G26" s="1007"/>
      <c r="H26" s="1007"/>
      <c r="I26" s="602"/>
      <c r="J26" s="641"/>
      <c r="K26" s="611"/>
    </row>
    <row r="27" spans="2:11" ht="18.75" x14ac:dyDescent="0.15">
      <c r="B27" s="640"/>
      <c r="C27" s="605"/>
      <c r="D27" s="638"/>
      <c r="E27" s="600"/>
      <c r="F27" s="635"/>
      <c r="G27" s="635"/>
      <c r="H27" s="635"/>
      <c r="I27" s="600"/>
      <c r="J27" s="638"/>
      <c r="K27" s="639"/>
    </row>
    <row r="28" spans="2:11" ht="18.75" customHeight="1" x14ac:dyDescent="0.15">
      <c r="B28" s="1006"/>
      <c r="C28" s="1001"/>
      <c r="D28" s="1002" t="str">
        <f>IF(ISBLANK(F28),"",SUM(F28:F29))</f>
        <v/>
      </c>
      <c r="E28" s="637"/>
      <c r="F28" s="634"/>
      <c r="G28" s="634" t="s">
        <v>168</v>
      </c>
      <c r="H28" s="634"/>
      <c r="I28" s="637"/>
      <c r="J28" s="1002" t="str">
        <f>IF(ISBLANK(H28),"",SUM(H28:H29))</f>
        <v/>
      </c>
      <c r="K28" s="1001"/>
    </row>
    <row r="29" spans="2:11" ht="14.25" customHeight="1" x14ac:dyDescent="0.15">
      <c r="B29" s="999"/>
      <c r="C29" s="1001"/>
      <c r="D29" s="1002"/>
      <c r="E29" s="637"/>
      <c r="F29" s="634"/>
      <c r="G29" s="634" t="s">
        <v>168</v>
      </c>
      <c r="H29" s="634"/>
      <c r="I29" s="637"/>
      <c r="J29" s="1002"/>
      <c r="K29" s="1001"/>
    </row>
    <row r="30" spans="2:11" ht="14.25" customHeight="1" x14ac:dyDescent="0.15">
      <c r="B30" s="999"/>
      <c r="C30" s="603"/>
      <c r="D30" s="601"/>
      <c r="E30" s="601"/>
      <c r="F30" s="1004" t="s">
        <v>28</v>
      </c>
      <c r="G30" s="1004"/>
      <c r="H30" s="1004"/>
      <c r="I30" s="601"/>
      <c r="J30" s="601"/>
      <c r="K30" s="608"/>
    </row>
    <row r="31" spans="2:11" ht="18.75" x14ac:dyDescent="0.15">
      <c r="B31" s="999"/>
      <c r="C31" s="604"/>
      <c r="D31" s="601"/>
      <c r="E31" s="601"/>
      <c r="F31" s="1004" t="s">
        <v>29</v>
      </c>
      <c r="G31" s="1004"/>
      <c r="H31" s="1004"/>
      <c r="I31" s="601"/>
      <c r="J31" s="601"/>
      <c r="K31" s="609"/>
    </row>
    <row r="32" spans="2:11" ht="18.75" x14ac:dyDescent="0.15">
      <c r="B32" s="1000"/>
      <c r="C32" s="604"/>
      <c r="D32" s="633"/>
      <c r="E32" s="633"/>
      <c r="F32" s="1004" t="s">
        <v>30</v>
      </c>
      <c r="G32" s="1004"/>
      <c r="H32" s="1004"/>
      <c r="I32" s="633"/>
      <c r="J32" s="633"/>
      <c r="K32" s="609"/>
    </row>
    <row r="33" spans="2:11" ht="18.75" x14ac:dyDescent="0.15">
      <c r="B33" s="640"/>
      <c r="C33" s="605"/>
      <c r="D33" s="638"/>
      <c r="E33" s="600"/>
      <c r="F33" s="635"/>
      <c r="G33" s="635"/>
      <c r="H33" s="635"/>
      <c r="I33" s="600"/>
      <c r="J33" s="638"/>
      <c r="K33" s="639"/>
    </row>
    <row r="34" spans="2:11" ht="14.25" customHeight="1" x14ac:dyDescent="0.15">
      <c r="B34" s="1008"/>
      <c r="C34" s="1014"/>
      <c r="D34" s="1013" t="str">
        <f>IF(ISBLANK(F34),"",SUM(F34:F35))</f>
        <v/>
      </c>
      <c r="E34" s="602"/>
      <c r="F34" s="632"/>
      <c r="G34" s="632" t="s">
        <v>168</v>
      </c>
      <c r="H34" s="632"/>
      <c r="I34" s="602"/>
      <c r="J34" s="1013" t="str">
        <f>IF(ISBLANK(H34),"",SUM(H34:H35))</f>
        <v/>
      </c>
      <c r="K34" s="1014"/>
    </row>
    <row r="35" spans="2:11" ht="14.25" customHeight="1" x14ac:dyDescent="0.15">
      <c r="B35" s="1009"/>
      <c r="C35" s="1014"/>
      <c r="D35" s="1013"/>
      <c r="E35" s="602"/>
      <c r="F35" s="632"/>
      <c r="G35" s="632" t="s">
        <v>168</v>
      </c>
      <c r="H35" s="632"/>
      <c r="I35" s="602"/>
      <c r="J35" s="1013"/>
      <c r="K35" s="1014"/>
    </row>
    <row r="36" spans="2:11" ht="18.75" x14ac:dyDescent="0.15">
      <c r="B36" s="1009"/>
      <c r="C36" s="606"/>
      <c r="D36" s="641"/>
      <c r="E36" s="602"/>
      <c r="F36" s="1007" t="s">
        <v>28</v>
      </c>
      <c r="G36" s="1007"/>
      <c r="H36" s="1007"/>
      <c r="I36" s="602"/>
      <c r="J36" s="641"/>
      <c r="K36" s="610"/>
    </row>
    <row r="37" spans="2:11" ht="18.75" x14ac:dyDescent="0.15">
      <c r="B37" s="1009"/>
      <c r="C37" s="607"/>
      <c r="D37" s="641"/>
      <c r="E37" s="602"/>
      <c r="F37" s="1007" t="s">
        <v>29</v>
      </c>
      <c r="G37" s="1007"/>
      <c r="H37" s="1007"/>
      <c r="I37" s="602"/>
      <c r="J37" s="641"/>
      <c r="K37" s="611"/>
    </row>
    <row r="38" spans="2:11" ht="18.75" x14ac:dyDescent="0.15">
      <c r="B38" s="1010"/>
      <c r="C38" s="607"/>
      <c r="D38" s="641"/>
      <c r="E38" s="602"/>
      <c r="F38" s="1007" t="s">
        <v>30</v>
      </c>
      <c r="G38" s="1007"/>
      <c r="H38" s="1007"/>
      <c r="I38" s="602"/>
      <c r="J38" s="641"/>
      <c r="K38" s="611"/>
    </row>
  </sheetData>
  <mergeCells count="52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2:B26"/>
    <mergeCell ref="C22:C23"/>
    <mergeCell ref="D22:D23"/>
    <mergeCell ref="J22:J23"/>
    <mergeCell ref="K22:K23"/>
    <mergeCell ref="F24:H24"/>
    <mergeCell ref="F25:H25"/>
    <mergeCell ref="F26:H26"/>
    <mergeCell ref="B28:B32"/>
    <mergeCell ref="C28:C29"/>
    <mergeCell ref="D28:D29"/>
    <mergeCell ref="B34:B38"/>
    <mergeCell ref="C34:C35"/>
    <mergeCell ref="D34:D35"/>
    <mergeCell ref="J34:J35"/>
    <mergeCell ref="K34:K35"/>
    <mergeCell ref="F36:H36"/>
    <mergeCell ref="F37:H37"/>
    <mergeCell ref="F38:H38"/>
    <mergeCell ref="K28:K29"/>
    <mergeCell ref="F30:H30"/>
    <mergeCell ref="F31:H31"/>
    <mergeCell ref="F32:H32"/>
    <mergeCell ref="J28:J29"/>
  </mergeCells>
  <phoneticPr fontId="27"/>
  <dataValidations count="1">
    <dataValidation type="list" allowBlank="1" showInputMessage="1" showErrorMessage="1" sqref="B4:B8 B10:B14 B16:B20 B22:B26 B28:B32 B34:B38" xr:uid="{00000000-0002-0000-07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48"/>
  <sheetViews>
    <sheetView zoomScale="80" zoomScaleNormal="80" zoomScaleSheetLayoutView="80" workbookViewId="0">
      <selection activeCell="AA32" sqref="AA32"/>
    </sheetView>
  </sheetViews>
  <sheetFormatPr defaultColWidth="9" defaultRowHeight="13.5" x14ac:dyDescent="0.15"/>
  <cols>
    <col min="1" max="1" width="2.5" style="530" customWidth="1"/>
    <col min="2" max="2" width="4.375" style="137" customWidth="1"/>
    <col min="3" max="3" width="24.875" style="137" customWidth="1"/>
    <col min="4" max="4" width="4.375" style="137" customWidth="1"/>
    <col min="5" max="5" width="2.25" style="137" customWidth="1"/>
    <col min="6" max="8" width="3.5" style="137" customWidth="1"/>
    <col min="9" max="9" width="2.25" style="137" customWidth="1"/>
    <col min="10" max="10" width="4.375" style="137" customWidth="1"/>
    <col min="11" max="11" width="24.875" style="137" customWidth="1"/>
    <col min="12" max="12" width="2.5" style="530" customWidth="1"/>
    <col min="13" max="13" width="6.875" style="49" customWidth="1"/>
    <col min="14" max="14" width="4.375" style="137" customWidth="1"/>
    <col min="15" max="15" width="24.875" style="137" customWidth="1"/>
    <col min="16" max="16" width="4.375" style="137" customWidth="1"/>
    <col min="17" max="17" width="2.25" style="137" customWidth="1"/>
    <col min="18" max="20" width="3.5" style="137" customWidth="1"/>
    <col min="21" max="21" width="2.25" style="137" customWidth="1"/>
    <col min="22" max="22" width="4.375" style="137" customWidth="1"/>
    <col min="23" max="23" width="24.875" style="137" customWidth="1"/>
    <col min="24" max="16384" width="9" style="49"/>
  </cols>
  <sheetData>
    <row r="1" spans="2:2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565" t="s">
        <v>22</v>
      </c>
      <c r="N1" s="1020" t="s">
        <v>77</v>
      </c>
      <c r="O1" s="1020"/>
      <c r="P1" s="1020"/>
      <c r="Q1" s="1020"/>
      <c r="R1" s="1020"/>
      <c r="S1" s="1020"/>
      <c r="T1" s="1020"/>
      <c r="U1" s="1020"/>
      <c r="V1" s="1020"/>
      <c r="W1" s="599" t="s">
        <v>22</v>
      </c>
    </row>
    <row r="2" spans="2:23" ht="18.75" x14ac:dyDescent="0.15">
      <c r="B2" s="564"/>
      <c r="C2" s="594" t="s">
        <v>226</v>
      </c>
      <c r="D2" s="1021" t="s">
        <v>222</v>
      </c>
      <c r="E2" s="1021"/>
      <c r="F2" s="1021"/>
      <c r="G2" s="1021"/>
      <c r="H2" s="1021"/>
      <c r="I2" s="1021"/>
      <c r="J2" s="1021"/>
      <c r="K2" s="578"/>
      <c r="N2" s="598"/>
      <c r="O2" s="628" t="s">
        <v>227</v>
      </c>
      <c r="P2" s="1021" t="s">
        <v>228</v>
      </c>
      <c r="Q2" s="1021"/>
      <c r="R2" s="1021"/>
      <c r="S2" s="1021"/>
      <c r="T2" s="1021"/>
      <c r="U2" s="1021"/>
      <c r="V2" s="1021"/>
      <c r="W2" s="612"/>
    </row>
    <row r="3" spans="2:23" ht="18.75" x14ac:dyDescent="0.15">
      <c r="B3" s="596" t="s">
        <v>46</v>
      </c>
      <c r="C3" s="579"/>
      <c r="D3" s="580"/>
      <c r="E3" s="581"/>
      <c r="F3" s="582"/>
      <c r="G3" s="583"/>
      <c r="H3" s="584"/>
      <c r="I3" s="584"/>
      <c r="J3" s="585"/>
      <c r="K3" s="586" t="s">
        <v>104</v>
      </c>
      <c r="N3" s="630" t="s">
        <v>46</v>
      </c>
      <c r="O3" s="613"/>
      <c r="P3" s="614"/>
      <c r="Q3" s="615"/>
      <c r="R3" s="616"/>
      <c r="S3" s="617"/>
      <c r="T3" s="618"/>
      <c r="U3" s="618"/>
      <c r="V3" s="619"/>
      <c r="W3" s="620" t="s">
        <v>198</v>
      </c>
    </row>
    <row r="4" spans="2:23" ht="14.25" customHeight="1" x14ac:dyDescent="0.15">
      <c r="B4" s="1006" t="s">
        <v>48</v>
      </c>
      <c r="C4" s="1001" t="s">
        <v>52</v>
      </c>
      <c r="D4" s="1002">
        <v>1</v>
      </c>
      <c r="E4" s="1003"/>
      <c r="F4" s="591">
        <v>0</v>
      </c>
      <c r="G4" s="591" t="s">
        <v>81</v>
      </c>
      <c r="H4" s="591">
        <v>0</v>
      </c>
      <c r="I4" s="1003"/>
      <c r="J4" s="1002">
        <v>0</v>
      </c>
      <c r="K4" s="1001" t="s">
        <v>106</v>
      </c>
      <c r="N4" s="1006" t="s">
        <v>48</v>
      </c>
      <c r="O4" s="1001" t="s">
        <v>93</v>
      </c>
      <c r="P4" s="1002">
        <v>4</v>
      </c>
      <c r="Q4" s="1003"/>
      <c r="R4" s="625">
        <v>1</v>
      </c>
      <c r="S4" s="625" t="s">
        <v>81</v>
      </c>
      <c r="T4" s="625">
        <v>0</v>
      </c>
      <c r="U4" s="1003"/>
      <c r="V4" s="1002">
        <v>0</v>
      </c>
      <c r="W4" s="1001" t="s">
        <v>56</v>
      </c>
    </row>
    <row r="5" spans="2:23" ht="14.25" customHeight="1" x14ac:dyDescent="0.15">
      <c r="B5" s="999"/>
      <c r="C5" s="1001"/>
      <c r="D5" s="1002"/>
      <c r="E5" s="1003"/>
      <c r="F5" s="591">
        <v>1</v>
      </c>
      <c r="G5" s="591" t="s">
        <v>81</v>
      </c>
      <c r="H5" s="591">
        <v>0</v>
      </c>
      <c r="I5" s="1003"/>
      <c r="J5" s="1002"/>
      <c r="K5" s="1001"/>
      <c r="N5" s="999"/>
      <c r="O5" s="1001"/>
      <c r="P5" s="1002"/>
      <c r="Q5" s="1003"/>
      <c r="R5" s="625">
        <v>3</v>
      </c>
      <c r="S5" s="625" t="s">
        <v>81</v>
      </c>
      <c r="T5" s="625">
        <v>0</v>
      </c>
      <c r="U5" s="1003"/>
      <c r="V5" s="1002"/>
      <c r="W5" s="1001"/>
    </row>
    <row r="6" spans="2:23" ht="18.75" x14ac:dyDescent="0.15">
      <c r="B6" s="999"/>
      <c r="C6" s="569" t="s">
        <v>137</v>
      </c>
      <c r="D6" s="567"/>
      <c r="E6" s="567"/>
      <c r="F6" s="1004" t="s">
        <v>28</v>
      </c>
      <c r="G6" s="1004"/>
      <c r="H6" s="1004"/>
      <c r="I6" s="567"/>
      <c r="J6" s="567"/>
      <c r="K6" s="574"/>
      <c r="N6" s="999"/>
      <c r="O6" s="603" t="s">
        <v>229</v>
      </c>
      <c r="P6" s="601"/>
      <c r="Q6" s="601"/>
      <c r="R6" s="1004" t="s">
        <v>28</v>
      </c>
      <c r="S6" s="1004"/>
      <c r="T6" s="1004"/>
      <c r="U6" s="601"/>
      <c r="V6" s="601"/>
      <c r="W6" s="608"/>
    </row>
    <row r="7" spans="2:23" ht="18.75" x14ac:dyDescent="0.15">
      <c r="B7" s="999"/>
      <c r="C7" s="570"/>
      <c r="D7" s="567"/>
      <c r="E7" s="567"/>
      <c r="F7" s="1004" t="s">
        <v>29</v>
      </c>
      <c r="G7" s="1004"/>
      <c r="H7" s="1004"/>
      <c r="I7" s="567"/>
      <c r="J7" s="567"/>
      <c r="K7" s="575"/>
      <c r="N7" s="999"/>
      <c r="O7" s="604"/>
      <c r="P7" s="601"/>
      <c r="Q7" s="601"/>
      <c r="R7" s="1004" t="s">
        <v>29</v>
      </c>
      <c r="S7" s="1004"/>
      <c r="T7" s="1004"/>
      <c r="U7" s="601"/>
      <c r="V7" s="601"/>
      <c r="W7" s="609"/>
    </row>
    <row r="8" spans="2:23" ht="18.75" x14ac:dyDescent="0.15">
      <c r="B8" s="1000"/>
      <c r="C8" s="570"/>
      <c r="D8" s="593"/>
      <c r="E8" s="593"/>
      <c r="F8" s="1004" t="s">
        <v>30</v>
      </c>
      <c r="G8" s="1004"/>
      <c r="H8" s="1004"/>
      <c r="I8" s="593"/>
      <c r="J8" s="593"/>
      <c r="K8" s="575"/>
      <c r="N8" s="1000"/>
      <c r="O8" s="604"/>
      <c r="P8" s="627"/>
      <c r="Q8" s="627"/>
      <c r="R8" s="1004" t="s">
        <v>30</v>
      </c>
      <c r="S8" s="1004"/>
      <c r="T8" s="1004"/>
      <c r="U8" s="627"/>
      <c r="V8" s="627"/>
      <c r="W8" s="609"/>
    </row>
    <row r="9" spans="2:23" ht="18.75" x14ac:dyDescent="0.15">
      <c r="B9" s="597"/>
      <c r="C9" s="571"/>
      <c r="D9" s="590"/>
      <c r="E9" s="566"/>
      <c r="F9" s="587"/>
      <c r="G9" s="587"/>
      <c r="H9" s="587"/>
      <c r="I9" s="566"/>
      <c r="J9" s="590"/>
      <c r="K9" s="588"/>
      <c r="N9" s="631"/>
      <c r="O9" s="605"/>
      <c r="P9" s="624"/>
      <c r="Q9" s="600"/>
      <c r="R9" s="621"/>
      <c r="S9" s="621"/>
      <c r="T9" s="621"/>
      <c r="U9" s="600"/>
      <c r="V9" s="624"/>
      <c r="W9" s="622"/>
    </row>
    <row r="10" spans="2:23" ht="14.25" customHeight="1" x14ac:dyDescent="0.15">
      <c r="B10" s="1008" t="s">
        <v>48</v>
      </c>
      <c r="C10" s="1014" t="s">
        <v>148</v>
      </c>
      <c r="D10" s="1013">
        <v>6</v>
      </c>
      <c r="E10" s="568"/>
      <c r="F10" s="589">
        <v>3</v>
      </c>
      <c r="G10" s="589" t="s">
        <v>81</v>
      </c>
      <c r="H10" s="589">
        <v>0</v>
      </c>
      <c r="I10" s="568"/>
      <c r="J10" s="1013">
        <v>0</v>
      </c>
      <c r="K10" s="1014" t="s">
        <v>96</v>
      </c>
      <c r="N10" s="1008" t="s">
        <v>48</v>
      </c>
      <c r="O10" s="1014" t="s">
        <v>148</v>
      </c>
      <c r="P10" s="1013">
        <v>14</v>
      </c>
      <c r="Q10" s="602"/>
      <c r="R10" s="623">
        <v>7</v>
      </c>
      <c r="S10" s="623" t="s">
        <v>81</v>
      </c>
      <c r="T10" s="623">
        <v>0</v>
      </c>
      <c r="U10" s="602"/>
      <c r="V10" s="1013">
        <v>0</v>
      </c>
      <c r="W10" s="1014" t="s">
        <v>136</v>
      </c>
    </row>
    <row r="11" spans="2:23" ht="14.25" customHeight="1" x14ac:dyDescent="0.15">
      <c r="B11" s="1009"/>
      <c r="C11" s="1014"/>
      <c r="D11" s="1013"/>
      <c r="E11" s="568"/>
      <c r="F11" s="589">
        <v>3</v>
      </c>
      <c r="G11" s="589" t="s">
        <v>81</v>
      </c>
      <c r="H11" s="589">
        <v>0</v>
      </c>
      <c r="I11" s="568"/>
      <c r="J11" s="1013"/>
      <c r="K11" s="1014"/>
      <c r="N11" s="1009"/>
      <c r="O11" s="1014"/>
      <c r="P11" s="1013"/>
      <c r="Q11" s="602"/>
      <c r="R11" s="623">
        <v>7</v>
      </c>
      <c r="S11" s="623" t="s">
        <v>81</v>
      </c>
      <c r="T11" s="623">
        <v>0</v>
      </c>
      <c r="U11" s="602"/>
      <c r="V11" s="1013"/>
      <c r="W11" s="1014"/>
    </row>
    <row r="12" spans="2:23" ht="18.75" x14ac:dyDescent="0.15">
      <c r="B12" s="1009"/>
      <c r="C12" s="572" t="s">
        <v>223</v>
      </c>
      <c r="D12" s="592"/>
      <c r="E12" s="568"/>
      <c r="F12" s="1007" t="s">
        <v>28</v>
      </c>
      <c r="G12" s="1007"/>
      <c r="H12" s="1007"/>
      <c r="I12" s="568"/>
      <c r="J12" s="592"/>
      <c r="K12" s="576"/>
      <c r="N12" s="1009"/>
      <c r="O12" s="606" t="s">
        <v>230</v>
      </c>
      <c r="P12" s="626"/>
      <c r="Q12" s="602"/>
      <c r="R12" s="1007" t="s">
        <v>28</v>
      </c>
      <c r="S12" s="1007"/>
      <c r="T12" s="1007"/>
      <c r="U12" s="602"/>
      <c r="V12" s="626"/>
      <c r="W12" s="610"/>
    </row>
    <row r="13" spans="2:23" ht="18.75" x14ac:dyDescent="0.15">
      <c r="B13" s="1009"/>
      <c r="C13" s="573"/>
      <c r="D13" s="592"/>
      <c r="E13" s="568"/>
      <c r="F13" s="1007" t="s">
        <v>29</v>
      </c>
      <c r="G13" s="1007"/>
      <c r="H13" s="1007"/>
      <c r="I13" s="568"/>
      <c r="J13" s="592"/>
      <c r="K13" s="577"/>
      <c r="N13" s="1009"/>
      <c r="O13" s="607"/>
      <c r="P13" s="626"/>
      <c r="Q13" s="602"/>
      <c r="R13" s="1007" t="s">
        <v>29</v>
      </c>
      <c r="S13" s="1007"/>
      <c r="T13" s="1007"/>
      <c r="U13" s="602"/>
      <c r="V13" s="626"/>
      <c r="W13" s="611"/>
    </row>
    <row r="14" spans="2:23" ht="18.75" x14ac:dyDescent="0.15">
      <c r="B14" s="1010"/>
      <c r="C14" s="573"/>
      <c r="D14" s="592"/>
      <c r="E14" s="568"/>
      <c r="F14" s="1007" t="s">
        <v>30</v>
      </c>
      <c r="G14" s="1007"/>
      <c r="H14" s="1007"/>
      <c r="I14" s="568"/>
      <c r="J14" s="592"/>
      <c r="K14" s="577"/>
      <c r="N14" s="1010"/>
      <c r="O14" s="607"/>
      <c r="P14" s="626"/>
      <c r="Q14" s="602"/>
      <c r="R14" s="1007" t="s">
        <v>30</v>
      </c>
      <c r="S14" s="1007"/>
      <c r="T14" s="1007"/>
      <c r="U14" s="602"/>
      <c r="V14" s="626"/>
      <c r="W14" s="611"/>
    </row>
    <row r="15" spans="2:23" ht="18.75" x14ac:dyDescent="0.15">
      <c r="B15" s="597"/>
      <c r="C15" s="571"/>
      <c r="D15" s="590"/>
      <c r="E15" s="566"/>
      <c r="F15" s="587"/>
      <c r="G15" s="587"/>
      <c r="H15" s="587"/>
      <c r="I15" s="566"/>
      <c r="J15" s="590"/>
      <c r="K15" s="588"/>
      <c r="N15" s="631"/>
      <c r="O15" s="605"/>
      <c r="P15" s="624"/>
      <c r="Q15" s="600"/>
      <c r="R15" s="621"/>
      <c r="S15" s="621"/>
      <c r="T15" s="621"/>
      <c r="U15" s="600"/>
      <c r="V15" s="624"/>
      <c r="W15" s="622"/>
    </row>
    <row r="16" spans="2:23" ht="14.25" customHeight="1" x14ac:dyDescent="0.15">
      <c r="B16" s="1006" t="s">
        <v>48</v>
      </c>
      <c r="C16" s="1001" t="s">
        <v>116</v>
      </c>
      <c r="D16" s="1002">
        <v>2</v>
      </c>
      <c r="E16" s="595"/>
      <c r="F16" s="591">
        <v>0</v>
      </c>
      <c r="G16" s="591" t="s">
        <v>81</v>
      </c>
      <c r="H16" s="591">
        <v>5</v>
      </c>
      <c r="I16" s="595"/>
      <c r="J16" s="1002">
        <v>6</v>
      </c>
      <c r="K16" s="1001" t="s">
        <v>133</v>
      </c>
      <c r="N16" s="1006" t="s">
        <v>48</v>
      </c>
      <c r="O16" s="1001" t="s">
        <v>111</v>
      </c>
      <c r="P16" s="1002">
        <v>0</v>
      </c>
      <c r="Q16" s="629"/>
      <c r="R16" s="625">
        <v>0</v>
      </c>
      <c r="S16" s="625" t="s">
        <v>81</v>
      </c>
      <c r="T16" s="625">
        <v>0</v>
      </c>
      <c r="U16" s="629"/>
      <c r="V16" s="1002">
        <v>0</v>
      </c>
      <c r="W16" s="1001" t="s">
        <v>106</v>
      </c>
    </row>
    <row r="17" spans="2:23" ht="14.25" customHeight="1" x14ac:dyDescent="0.15">
      <c r="B17" s="999"/>
      <c r="C17" s="1001"/>
      <c r="D17" s="1002"/>
      <c r="E17" s="595"/>
      <c r="F17" s="591">
        <v>2</v>
      </c>
      <c r="G17" s="591" t="s">
        <v>81</v>
      </c>
      <c r="H17" s="591">
        <v>1</v>
      </c>
      <c r="I17" s="595"/>
      <c r="J17" s="1002"/>
      <c r="K17" s="1001"/>
      <c r="N17" s="999"/>
      <c r="O17" s="1001"/>
      <c r="P17" s="1002"/>
      <c r="Q17" s="629"/>
      <c r="R17" s="625">
        <v>0</v>
      </c>
      <c r="S17" s="625" t="s">
        <v>81</v>
      </c>
      <c r="T17" s="625">
        <v>0</v>
      </c>
      <c r="U17" s="629"/>
      <c r="V17" s="1002"/>
      <c r="W17" s="1001"/>
    </row>
    <row r="18" spans="2:23" ht="18.75" x14ac:dyDescent="0.15">
      <c r="B18" s="999"/>
      <c r="C18" s="569" t="s">
        <v>224</v>
      </c>
      <c r="D18" s="567"/>
      <c r="E18" s="567"/>
      <c r="F18" s="1004" t="s">
        <v>28</v>
      </c>
      <c r="G18" s="1004"/>
      <c r="H18" s="1004"/>
      <c r="I18" s="567"/>
      <c r="J18" s="567"/>
      <c r="K18" s="574" t="s">
        <v>225</v>
      </c>
      <c r="N18" s="999"/>
      <c r="O18" s="603"/>
      <c r="P18" s="601"/>
      <c r="Q18" s="601"/>
      <c r="R18" s="1004" t="s">
        <v>28</v>
      </c>
      <c r="S18" s="1004"/>
      <c r="T18" s="1004"/>
      <c r="U18" s="601"/>
      <c r="V18" s="601"/>
      <c r="W18" s="608"/>
    </row>
    <row r="19" spans="2:23" ht="18.75" x14ac:dyDescent="0.15">
      <c r="B19" s="999"/>
      <c r="C19" s="570"/>
      <c r="D19" s="567"/>
      <c r="E19" s="567"/>
      <c r="F19" s="1004" t="s">
        <v>29</v>
      </c>
      <c r="G19" s="1004"/>
      <c r="H19" s="1004"/>
      <c r="I19" s="567"/>
      <c r="J19" s="567"/>
      <c r="K19" s="575"/>
      <c r="N19" s="999"/>
      <c r="O19" s="604"/>
      <c r="P19" s="601"/>
      <c r="Q19" s="601"/>
      <c r="R19" s="1004" t="s">
        <v>29</v>
      </c>
      <c r="S19" s="1004"/>
      <c r="T19" s="1004"/>
      <c r="U19" s="601"/>
      <c r="V19" s="601"/>
      <c r="W19" s="609"/>
    </row>
    <row r="20" spans="2:23" ht="18.75" x14ac:dyDescent="0.15">
      <c r="B20" s="1000"/>
      <c r="C20" s="570"/>
      <c r="D20" s="593"/>
      <c r="E20" s="593"/>
      <c r="F20" s="1004" t="s">
        <v>30</v>
      </c>
      <c r="G20" s="1004"/>
      <c r="H20" s="1004"/>
      <c r="I20" s="593"/>
      <c r="J20" s="593"/>
      <c r="K20" s="575"/>
      <c r="N20" s="1000"/>
      <c r="O20" s="604"/>
      <c r="P20" s="627"/>
      <c r="Q20" s="627"/>
      <c r="R20" s="1004" t="s">
        <v>30</v>
      </c>
      <c r="S20" s="1004"/>
      <c r="T20" s="1004"/>
      <c r="U20" s="627"/>
      <c r="V20" s="627"/>
      <c r="W20" s="609"/>
    </row>
    <row r="21" spans="2:23" ht="18.75" x14ac:dyDescent="0.15">
      <c r="B21" s="597"/>
      <c r="C21" s="571"/>
      <c r="D21" s="590"/>
      <c r="E21" s="566"/>
      <c r="F21" s="587"/>
      <c r="G21" s="587"/>
      <c r="H21" s="587"/>
      <c r="I21" s="566"/>
      <c r="J21" s="590"/>
      <c r="K21" s="588"/>
      <c r="N21" s="631"/>
      <c r="O21" s="605"/>
      <c r="P21" s="624"/>
      <c r="Q21" s="600"/>
      <c r="R21" s="621"/>
      <c r="S21" s="621"/>
      <c r="T21" s="621"/>
      <c r="U21" s="600"/>
      <c r="V21" s="624"/>
      <c r="W21" s="622"/>
    </row>
    <row r="22" spans="2:23" ht="14.25" customHeight="1" x14ac:dyDescent="0.15">
      <c r="B22" s="1008" t="s">
        <v>48</v>
      </c>
      <c r="C22" s="1014" t="s">
        <v>115</v>
      </c>
      <c r="D22" s="1013">
        <v>2</v>
      </c>
      <c r="E22" s="568"/>
      <c r="F22" s="589">
        <v>0</v>
      </c>
      <c r="G22" s="589" t="s">
        <v>81</v>
      </c>
      <c r="H22" s="589">
        <v>0</v>
      </c>
      <c r="I22" s="568"/>
      <c r="J22" s="1013">
        <v>0</v>
      </c>
      <c r="K22" s="1014" t="s">
        <v>113</v>
      </c>
      <c r="N22" s="1008" t="s">
        <v>118</v>
      </c>
      <c r="O22" s="1014" t="s">
        <v>129</v>
      </c>
      <c r="P22" s="1013">
        <v>1</v>
      </c>
      <c r="Q22" s="602"/>
      <c r="R22" s="623">
        <v>0</v>
      </c>
      <c r="S22" s="623" t="s">
        <v>81</v>
      </c>
      <c r="T22" s="623">
        <v>1</v>
      </c>
      <c r="U22" s="602"/>
      <c r="V22" s="1013">
        <v>2</v>
      </c>
      <c r="W22" s="1014" t="s">
        <v>174</v>
      </c>
    </row>
    <row r="23" spans="2:23" ht="14.25" customHeight="1" x14ac:dyDescent="0.15">
      <c r="B23" s="1009"/>
      <c r="C23" s="1014"/>
      <c r="D23" s="1013"/>
      <c r="E23" s="568"/>
      <c r="F23" s="589">
        <v>2</v>
      </c>
      <c r="G23" s="589" t="s">
        <v>81</v>
      </c>
      <c r="H23" s="589">
        <v>0</v>
      </c>
      <c r="I23" s="568"/>
      <c r="J23" s="1013"/>
      <c r="K23" s="1014"/>
      <c r="N23" s="1009"/>
      <c r="O23" s="1014"/>
      <c r="P23" s="1013"/>
      <c r="Q23" s="602"/>
      <c r="R23" s="623">
        <v>1</v>
      </c>
      <c r="S23" s="623" t="s">
        <v>81</v>
      </c>
      <c r="T23" s="623">
        <v>1</v>
      </c>
      <c r="U23" s="602"/>
      <c r="V23" s="1013"/>
      <c r="W23" s="1014"/>
    </row>
    <row r="24" spans="2:23" ht="18.75" x14ac:dyDescent="0.15">
      <c r="B24" s="1009"/>
      <c r="C24" s="572" t="s">
        <v>112</v>
      </c>
      <c r="D24" s="592"/>
      <c r="E24" s="568"/>
      <c r="F24" s="1007" t="s">
        <v>28</v>
      </c>
      <c r="G24" s="1007"/>
      <c r="H24" s="1007"/>
      <c r="I24" s="568"/>
      <c r="J24" s="592"/>
      <c r="K24" s="576"/>
      <c r="N24" s="1009"/>
      <c r="O24" s="606" t="s">
        <v>231</v>
      </c>
      <c r="P24" s="626"/>
      <c r="Q24" s="602"/>
      <c r="R24" s="1007" t="s">
        <v>28</v>
      </c>
      <c r="S24" s="1007"/>
      <c r="T24" s="1007"/>
      <c r="U24" s="602"/>
      <c r="V24" s="626"/>
      <c r="W24" s="610" t="s">
        <v>232</v>
      </c>
    </row>
    <row r="25" spans="2:23" ht="18.75" x14ac:dyDescent="0.15">
      <c r="B25" s="1009"/>
      <c r="C25" s="573"/>
      <c r="D25" s="592"/>
      <c r="E25" s="568"/>
      <c r="F25" s="1007" t="s">
        <v>29</v>
      </c>
      <c r="G25" s="1007"/>
      <c r="H25" s="1007"/>
      <c r="I25" s="568"/>
      <c r="J25" s="592"/>
      <c r="K25" s="577"/>
      <c r="N25" s="1009"/>
      <c r="O25" s="607"/>
      <c r="P25" s="626"/>
      <c r="Q25" s="602"/>
      <c r="R25" s="1007" t="s">
        <v>29</v>
      </c>
      <c r="S25" s="1007"/>
      <c r="T25" s="1007"/>
      <c r="U25" s="602"/>
      <c r="V25" s="626"/>
      <c r="W25" s="611"/>
    </row>
    <row r="26" spans="2:23" ht="18.75" x14ac:dyDescent="0.15">
      <c r="B26" s="1010"/>
      <c r="C26" s="573"/>
      <c r="D26" s="592"/>
      <c r="E26" s="568"/>
      <c r="F26" s="1007" t="s">
        <v>30</v>
      </c>
      <c r="G26" s="1007"/>
      <c r="H26" s="1007"/>
      <c r="I26" s="568"/>
      <c r="J26" s="592"/>
      <c r="K26" s="577"/>
      <c r="N26" s="1010"/>
      <c r="O26" s="607"/>
      <c r="P26" s="626"/>
      <c r="Q26" s="602"/>
      <c r="R26" s="1007" t="s">
        <v>30</v>
      </c>
      <c r="S26" s="1007"/>
      <c r="T26" s="1007"/>
      <c r="U26" s="602"/>
      <c r="V26" s="626"/>
      <c r="W26" s="611"/>
    </row>
    <row r="27" spans="2:23" ht="18.75" x14ac:dyDescent="0.15">
      <c r="B27" s="597"/>
      <c r="C27" s="571"/>
      <c r="D27" s="590"/>
      <c r="E27" s="566"/>
      <c r="F27" s="587"/>
      <c r="G27" s="587"/>
      <c r="H27" s="587"/>
      <c r="I27" s="566"/>
      <c r="J27" s="590"/>
      <c r="K27" s="588"/>
      <c r="N27" s="563"/>
      <c r="O27" s="537"/>
      <c r="P27" s="556"/>
      <c r="Q27" s="532"/>
      <c r="R27" s="553"/>
      <c r="S27" s="553"/>
      <c r="T27" s="553"/>
      <c r="U27" s="532"/>
      <c r="V27" s="556"/>
      <c r="W27" s="554"/>
    </row>
    <row r="28" spans="2:23" ht="14.25" customHeight="1" x14ac:dyDescent="0.15">
      <c r="B28" s="1006"/>
      <c r="C28" s="1001"/>
      <c r="D28" s="1002" t="s">
        <v>86</v>
      </c>
      <c r="E28" s="595"/>
      <c r="F28" s="591"/>
      <c r="G28" s="591" t="s">
        <v>81</v>
      </c>
      <c r="H28" s="591"/>
      <c r="I28" s="595"/>
      <c r="J28" s="1002" t="s">
        <v>86</v>
      </c>
      <c r="K28" s="1001"/>
      <c r="N28" s="1006"/>
      <c r="O28" s="1001"/>
      <c r="P28" s="1002"/>
      <c r="Q28" s="561"/>
      <c r="R28" s="557"/>
      <c r="S28" s="557" t="s">
        <v>81</v>
      </c>
      <c r="T28" s="557"/>
      <c r="U28" s="561"/>
      <c r="V28" s="1002"/>
      <c r="W28" s="1001" t="s">
        <v>212</v>
      </c>
    </row>
    <row r="29" spans="2:23" ht="14.25" customHeight="1" x14ac:dyDescent="0.15">
      <c r="B29" s="999"/>
      <c r="C29" s="1001"/>
      <c r="D29" s="1002"/>
      <c r="E29" s="595"/>
      <c r="F29" s="591"/>
      <c r="G29" s="591" t="s">
        <v>81</v>
      </c>
      <c r="H29" s="591"/>
      <c r="I29" s="595"/>
      <c r="J29" s="1002"/>
      <c r="K29" s="1001"/>
      <c r="N29" s="999"/>
      <c r="O29" s="1001"/>
      <c r="P29" s="1002"/>
      <c r="Q29" s="561"/>
      <c r="R29" s="557"/>
      <c r="S29" s="557" t="s">
        <v>81</v>
      </c>
      <c r="T29" s="557"/>
      <c r="U29" s="561"/>
      <c r="V29" s="1002"/>
      <c r="W29" s="1001"/>
    </row>
    <row r="30" spans="2:23" ht="18.75" x14ac:dyDescent="0.15">
      <c r="B30" s="999"/>
      <c r="C30" s="569"/>
      <c r="D30" s="567"/>
      <c r="E30" s="567"/>
      <c r="F30" s="1004" t="s">
        <v>28</v>
      </c>
      <c r="G30" s="1004"/>
      <c r="H30" s="1004"/>
      <c r="I30" s="567"/>
      <c r="J30" s="567"/>
      <c r="K30" s="574"/>
      <c r="N30" s="999"/>
      <c r="O30" s="535"/>
      <c r="P30" s="533"/>
      <c r="Q30" s="533"/>
      <c r="R30" s="1004" t="s">
        <v>28</v>
      </c>
      <c r="S30" s="1004"/>
      <c r="T30" s="1004"/>
      <c r="U30" s="533"/>
      <c r="V30" s="533"/>
      <c r="W30" s="540"/>
    </row>
    <row r="31" spans="2:23" ht="18.75" x14ac:dyDescent="0.15">
      <c r="B31" s="999"/>
      <c r="C31" s="570"/>
      <c r="D31" s="567"/>
      <c r="E31" s="567"/>
      <c r="F31" s="1004" t="s">
        <v>29</v>
      </c>
      <c r="G31" s="1004"/>
      <c r="H31" s="1004"/>
      <c r="I31" s="567"/>
      <c r="J31" s="567"/>
      <c r="K31" s="575"/>
      <c r="N31" s="999"/>
      <c r="O31" s="536"/>
      <c r="P31" s="533"/>
      <c r="Q31" s="533"/>
      <c r="R31" s="1004" t="s">
        <v>29</v>
      </c>
      <c r="S31" s="1004"/>
      <c r="T31" s="1004"/>
      <c r="U31" s="533"/>
      <c r="V31" s="533"/>
      <c r="W31" s="541"/>
    </row>
    <row r="32" spans="2:23" ht="18.75" x14ac:dyDescent="0.15">
      <c r="B32" s="1000"/>
      <c r="C32" s="570"/>
      <c r="D32" s="593"/>
      <c r="E32" s="593"/>
      <c r="F32" s="1004" t="s">
        <v>30</v>
      </c>
      <c r="G32" s="1004"/>
      <c r="H32" s="1004"/>
      <c r="I32" s="593"/>
      <c r="J32" s="593"/>
      <c r="K32" s="575"/>
      <c r="N32" s="1000"/>
      <c r="O32" s="536"/>
      <c r="P32" s="559"/>
      <c r="Q32" s="559"/>
      <c r="R32" s="1004" t="s">
        <v>30</v>
      </c>
      <c r="S32" s="1004"/>
      <c r="T32" s="1004"/>
      <c r="U32" s="559"/>
      <c r="V32" s="559"/>
      <c r="W32" s="541"/>
    </row>
    <row r="33" spans="2:23" ht="18.75" x14ac:dyDescent="0.15">
      <c r="B33" s="597"/>
      <c r="C33" s="571"/>
      <c r="D33" s="590"/>
      <c r="E33" s="566"/>
      <c r="F33" s="587"/>
      <c r="G33" s="587"/>
      <c r="H33" s="587"/>
      <c r="I33" s="566"/>
      <c r="J33" s="590"/>
      <c r="K33" s="588"/>
      <c r="N33" s="563"/>
      <c r="O33" s="537"/>
      <c r="P33" s="556"/>
      <c r="Q33" s="532"/>
      <c r="R33" s="553"/>
      <c r="S33" s="553"/>
      <c r="T33" s="553"/>
      <c r="U33" s="532"/>
      <c r="V33" s="556"/>
      <c r="W33" s="554"/>
    </row>
    <row r="34" spans="2:23" ht="14.25" customHeight="1" x14ac:dyDescent="0.15">
      <c r="B34" s="1008"/>
      <c r="C34" s="1014"/>
      <c r="D34" s="1013" t="s">
        <v>86</v>
      </c>
      <c r="E34" s="568"/>
      <c r="F34" s="589"/>
      <c r="G34" s="589" t="s">
        <v>81</v>
      </c>
      <c r="H34" s="589"/>
      <c r="I34" s="568"/>
      <c r="J34" s="1013" t="s">
        <v>86</v>
      </c>
      <c r="K34" s="1014"/>
      <c r="N34" s="1008"/>
      <c r="O34" s="1014"/>
      <c r="P34" s="1013" t="s">
        <v>86</v>
      </c>
      <c r="Q34" s="534"/>
      <c r="R34" s="555"/>
      <c r="S34" s="555" t="s">
        <v>81</v>
      </c>
      <c r="T34" s="555"/>
      <c r="U34" s="534"/>
      <c r="V34" s="1013" t="s">
        <v>86</v>
      </c>
      <c r="W34" s="1014"/>
    </row>
    <row r="35" spans="2:23" ht="14.25" customHeight="1" x14ac:dyDescent="0.15">
      <c r="B35" s="1009"/>
      <c r="C35" s="1014"/>
      <c r="D35" s="1013"/>
      <c r="E35" s="568"/>
      <c r="F35" s="589"/>
      <c r="G35" s="589" t="s">
        <v>81</v>
      </c>
      <c r="H35" s="589"/>
      <c r="I35" s="568"/>
      <c r="J35" s="1013"/>
      <c r="K35" s="1014"/>
      <c r="N35" s="1009"/>
      <c r="O35" s="1014"/>
      <c r="P35" s="1013"/>
      <c r="Q35" s="534"/>
      <c r="R35" s="555"/>
      <c r="S35" s="555" t="s">
        <v>81</v>
      </c>
      <c r="T35" s="555"/>
      <c r="U35" s="534"/>
      <c r="V35" s="1013"/>
      <c r="W35" s="1014"/>
    </row>
    <row r="36" spans="2:23" ht="18.75" x14ac:dyDescent="0.15">
      <c r="B36" s="1009"/>
      <c r="C36" s="572"/>
      <c r="D36" s="592"/>
      <c r="E36" s="568"/>
      <c r="F36" s="1007" t="s">
        <v>28</v>
      </c>
      <c r="G36" s="1007"/>
      <c r="H36" s="1007"/>
      <c r="I36" s="568"/>
      <c r="J36" s="592"/>
      <c r="K36" s="576"/>
      <c r="N36" s="1009"/>
      <c r="O36" s="538"/>
      <c r="P36" s="558"/>
      <c r="Q36" s="534"/>
      <c r="R36" s="1007" t="s">
        <v>28</v>
      </c>
      <c r="S36" s="1007"/>
      <c r="T36" s="1007"/>
      <c r="U36" s="534"/>
      <c r="V36" s="558"/>
      <c r="W36" s="542"/>
    </row>
    <row r="37" spans="2:23" ht="18.75" x14ac:dyDescent="0.15">
      <c r="B37" s="1009"/>
      <c r="C37" s="573"/>
      <c r="D37" s="592"/>
      <c r="E37" s="568"/>
      <c r="F37" s="1007" t="s">
        <v>29</v>
      </c>
      <c r="G37" s="1007"/>
      <c r="H37" s="1007"/>
      <c r="I37" s="568"/>
      <c r="J37" s="592"/>
      <c r="K37" s="577"/>
      <c r="N37" s="1009"/>
      <c r="O37" s="539"/>
      <c r="P37" s="558"/>
      <c r="Q37" s="534"/>
      <c r="R37" s="1007" t="s">
        <v>29</v>
      </c>
      <c r="S37" s="1007"/>
      <c r="T37" s="1007"/>
      <c r="U37" s="534"/>
      <c r="V37" s="558"/>
      <c r="W37" s="543"/>
    </row>
    <row r="38" spans="2:23" ht="18.75" x14ac:dyDescent="0.15">
      <c r="B38" s="1010"/>
      <c r="C38" s="573"/>
      <c r="D38" s="592"/>
      <c r="E38" s="568"/>
      <c r="F38" s="1007" t="s">
        <v>30</v>
      </c>
      <c r="G38" s="1007"/>
      <c r="H38" s="1007"/>
      <c r="I38" s="568"/>
      <c r="J38" s="592"/>
      <c r="K38" s="577"/>
      <c r="N38" s="1010"/>
      <c r="O38" s="539"/>
      <c r="P38" s="558"/>
      <c r="Q38" s="534"/>
      <c r="R38" s="1007" t="s">
        <v>30</v>
      </c>
      <c r="S38" s="1007"/>
      <c r="T38" s="1007"/>
      <c r="U38" s="534"/>
      <c r="V38" s="558"/>
      <c r="W38" s="543"/>
    </row>
    <row r="39" spans="2:23" ht="18.75" x14ac:dyDescent="0.15">
      <c r="B39" s="563"/>
      <c r="C39" s="537"/>
      <c r="D39" s="556"/>
      <c r="E39" s="532"/>
      <c r="F39" s="553"/>
      <c r="G39" s="553"/>
      <c r="H39" s="553"/>
      <c r="I39" s="532"/>
      <c r="J39" s="556"/>
      <c r="K39" s="554"/>
      <c r="N39" s="563"/>
      <c r="O39" s="537"/>
      <c r="P39" s="556"/>
      <c r="Q39" s="532"/>
      <c r="R39" s="553"/>
      <c r="S39" s="553"/>
      <c r="T39" s="553"/>
      <c r="U39" s="532"/>
      <c r="V39" s="556"/>
      <c r="W39" s="554"/>
    </row>
    <row r="40" spans="2:23" ht="14.25" customHeight="1" x14ac:dyDescent="0.15">
      <c r="B40" s="1018"/>
      <c r="C40" s="1016"/>
      <c r="D40" s="1019"/>
      <c r="E40" s="532"/>
      <c r="F40" s="553"/>
      <c r="G40" s="553"/>
      <c r="H40" s="553"/>
      <c r="I40" s="532"/>
      <c r="J40" s="1019"/>
      <c r="K40" s="1016"/>
      <c r="N40" s="1018"/>
      <c r="O40" s="1016"/>
      <c r="P40" s="1019"/>
      <c r="Q40" s="532"/>
      <c r="R40" s="553"/>
      <c r="S40" s="553"/>
      <c r="T40" s="553"/>
      <c r="U40" s="532"/>
      <c r="V40" s="1019"/>
      <c r="W40" s="1016"/>
    </row>
    <row r="41" spans="2:23" ht="14.25" customHeight="1" x14ac:dyDescent="0.15">
      <c r="B41" s="1018"/>
      <c r="C41" s="1016"/>
      <c r="D41" s="1019"/>
      <c r="E41" s="532"/>
      <c r="F41" s="553"/>
      <c r="G41" s="553"/>
      <c r="H41" s="553"/>
      <c r="I41" s="532"/>
      <c r="J41" s="1019"/>
      <c r="K41" s="1016"/>
      <c r="N41" s="1018"/>
      <c r="O41" s="1016"/>
      <c r="P41" s="1019"/>
      <c r="Q41" s="532"/>
      <c r="R41" s="553"/>
      <c r="S41" s="553"/>
      <c r="T41" s="553"/>
      <c r="U41" s="532"/>
      <c r="V41" s="1019"/>
      <c r="W41" s="1016"/>
    </row>
    <row r="42" spans="2:23" ht="18.75" x14ac:dyDescent="0.15">
      <c r="B42" s="563"/>
      <c r="C42" s="141"/>
      <c r="D42" s="556"/>
      <c r="E42" s="532"/>
      <c r="F42" s="1017"/>
      <c r="G42" s="1017"/>
      <c r="H42" s="1017"/>
      <c r="I42" s="532"/>
      <c r="J42" s="556"/>
      <c r="K42" s="142"/>
      <c r="N42" s="563"/>
      <c r="O42" s="141"/>
      <c r="P42" s="556"/>
      <c r="Q42" s="532"/>
      <c r="R42" s="1017"/>
      <c r="S42" s="1017"/>
      <c r="T42" s="1017"/>
      <c r="U42" s="532"/>
      <c r="V42" s="556"/>
      <c r="W42" s="142"/>
    </row>
    <row r="43" spans="2:23" ht="18.75" x14ac:dyDescent="0.15">
      <c r="B43" s="563"/>
      <c r="C43" s="141"/>
      <c r="D43" s="556"/>
      <c r="E43" s="532"/>
      <c r="F43" s="1017"/>
      <c r="G43" s="1017"/>
      <c r="H43" s="1017"/>
      <c r="I43" s="532"/>
      <c r="J43" s="556"/>
      <c r="K43" s="142"/>
      <c r="N43" s="563"/>
      <c r="O43" s="141"/>
      <c r="P43" s="556"/>
      <c r="Q43" s="532"/>
      <c r="R43" s="1017"/>
      <c r="S43" s="1017"/>
      <c r="T43" s="1017"/>
      <c r="U43" s="532"/>
      <c r="V43" s="556"/>
      <c r="W43" s="142"/>
    </row>
    <row r="44" spans="2:23" ht="18.75" x14ac:dyDescent="0.15">
      <c r="B44" s="563"/>
      <c r="C44" s="141"/>
      <c r="D44" s="556"/>
      <c r="E44" s="532"/>
      <c r="F44" s="1017"/>
      <c r="G44" s="1017"/>
      <c r="H44" s="1017"/>
      <c r="I44" s="532"/>
      <c r="J44" s="556"/>
      <c r="K44" s="142"/>
      <c r="N44" s="563"/>
      <c r="O44" s="141"/>
      <c r="P44" s="556"/>
      <c r="Q44" s="532"/>
      <c r="R44" s="1017"/>
      <c r="S44" s="1017"/>
      <c r="T44" s="1017"/>
      <c r="U44" s="532"/>
      <c r="V44" s="556"/>
      <c r="W44" s="142"/>
    </row>
    <row r="45" spans="2:23" x14ac:dyDescent="0.15">
      <c r="B45" s="70"/>
      <c r="C45" s="143"/>
      <c r="D45" s="144"/>
      <c r="E45" s="144"/>
      <c r="F45" s="143"/>
      <c r="G45" s="143"/>
      <c r="H45" s="143"/>
      <c r="I45" s="144"/>
      <c r="J45" s="144"/>
      <c r="K45" s="143"/>
      <c r="N45" s="70"/>
      <c r="O45" s="143"/>
      <c r="P45" s="144"/>
      <c r="Q45" s="144"/>
      <c r="R45" s="143"/>
      <c r="S45" s="143"/>
      <c r="T45" s="143"/>
      <c r="U45" s="144"/>
      <c r="V45" s="144"/>
      <c r="W45" s="143"/>
    </row>
    <row r="46" spans="2:23" x14ac:dyDescent="0.15">
      <c r="B46" s="71"/>
      <c r="K46" s="139"/>
      <c r="N46" s="71"/>
      <c r="W46" s="139"/>
    </row>
    <row r="47" spans="2:23" x14ac:dyDescent="0.15">
      <c r="B47" s="71"/>
      <c r="N47" s="71"/>
    </row>
    <row r="48" spans="2:23" x14ac:dyDescent="0.15">
      <c r="B48" s="71"/>
      <c r="N48" s="71"/>
    </row>
  </sheetData>
  <mergeCells count="120">
    <mergeCell ref="N1:V1"/>
    <mergeCell ref="P2:V2"/>
    <mergeCell ref="V10:V11"/>
    <mergeCell ref="W10:W11"/>
    <mergeCell ref="F8:H8"/>
    <mergeCell ref="C10:C11"/>
    <mergeCell ref="D10:D11"/>
    <mergeCell ref="N4:N8"/>
    <mergeCell ref="O4:O5"/>
    <mergeCell ref="P4:P5"/>
    <mergeCell ref="K4:K5"/>
    <mergeCell ref="F6:H6"/>
    <mergeCell ref="F7:H7"/>
    <mergeCell ref="Q4:Q5"/>
    <mergeCell ref="U4:U5"/>
    <mergeCell ref="V4:V5"/>
    <mergeCell ref="W4:W5"/>
    <mergeCell ref="R6:T6"/>
    <mergeCell ref="R7:T7"/>
    <mergeCell ref="R8:T8"/>
    <mergeCell ref="B1:J1"/>
    <mergeCell ref="B4:B8"/>
    <mergeCell ref="B10:B14"/>
    <mergeCell ref="N16:N20"/>
    <mergeCell ref="R26:T26"/>
    <mergeCell ref="F18:H18"/>
    <mergeCell ref="J16:J17"/>
    <mergeCell ref="F19:H19"/>
    <mergeCell ref="K16:K17"/>
    <mergeCell ref="F14:H14"/>
    <mergeCell ref="C16:C17"/>
    <mergeCell ref="D16:D17"/>
    <mergeCell ref="N10:N14"/>
    <mergeCell ref="R12:T12"/>
    <mergeCell ref="R13:T13"/>
    <mergeCell ref="F13:H13"/>
    <mergeCell ref="J10:J11"/>
    <mergeCell ref="K10:K11"/>
    <mergeCell ref="O10:O11"/>
    <mergeCell ref="P10:P11"/>
    <mergeCell ref="J22:J23"/>
    <mergeCell ref="K22:K23"/>
    <mergeCell ref="F24:H24"/>
    <mergeCell ref="F25:H25"/>
    <mergeCell ref="R14:T14"/>
    <mergeCell ref="O16:O17"/>
    <mergeCell ref="P16:P17"/>
    <mergeCell ref="R24:T24"/>
    <mergeCell ref="R25:T25"/>
    <mergeCell ref="C22:C23"/>
    <mergeCell ref="D22:D23"/>
    <mergeCell ref="V28:V29"/>
    <mergeCell ref="W28:W29"/>
    <mergeCell ref="R30:T30"/>
    <mergeCell ref="R31:T31"/>
    <mergeCell ref="K28:K29"/>
    <mergeCell ref="F30:H30"/>
    <mergeCell ref="F31:H31"/>
    <mergeCell ref="J28:J29"/>
    <mergeCell ref="N28:N32"/>
    <mergeCell ref="O28:O29"/>
    <mergeCell ref="P28:P29"/>
    <mergeCell ref="R32:T32"/>
    <mergeCell ref="B40:B41"/>
    <mergeCell ref="C40:C41"/>
    <mergeCell ref="D40:D41"/>
    <mergeCell ref="J40:J41"/>
    <mergeCell ref="K40:K41"/>
    <mergeCell ref="N40:N41"/>
    <mergeCell ref="O40:O41"/>
    <mergeCell ref="P40:P41"/>
    <mergeCell ref="F38:H38"/>
    <mergeCell ref="B34:B38"/>
    <mergeCell ref="C34:C35"/>
    <mergeCell ref="D34:D35"/>
    <mergeCell ref="J34:J35"/>
    <mergeCell ref="F36:H36"/>
    <mergeCell ref="F37:H37"/>
    <mergeCell ref="N34:N38"/>
    <mergeCell ref="O34:O35"/>
    <mergeCell ref="P34:P35"/>
    <mergeCell ref="B16:B20"/>
    <mergeCell ref="B22:B26"/>
    <mergeCell ref="B28:B32"/>
    <mergeCell ref="D2:J2"/>
    <mergeCell ref="C4:C5"/>
    <mergeCell ref="D4:D5"/>
    <mergeCell ref="E4:E5"/>
    <mergeCell ref="I4:I5"/>
    <mergeCell ref="J4:J5"/>
    <mergeCell ref="F12:H12"/>
    <mergeCell ref="F26:H26"/>
    <mergeCell ref="C28:C29"/>
    <mergeCell ref="D28:D29"/>
    <mergeCell ref="F20:H20"/>
    <mergeCell ref="F32:H32"/>
    <mergeCell ref="R18:T18"/>
    <mergeCell ref="W22:W23"/>
    <mergeCell ref="V16:V17"/>
    <mergeCell ref="R19:T19"/>
    <mergeCell ref="R20:T20"/>
    <mergeCell ref="W16:W17"/>
    <mergeCell ref="F44:H44"/>
    <mergeCell ref="R44:T44"/>
    <mergeCell ref="N22:N26"/>
    <mergeCell ref="O22:O23"/>
    <mergeCell ref="P22:P23"/>
    <mergeCell ref="V40:V41"/>
    <mergeCell ref="W40:W41"/>
    <mergeCell ref="F42:H42"/>
    <mergeCell ref="R42:T42"/>
    <mergeCell ref="F43:H43"/>
    <mergeCell ref="R43:T43"/>
    <mergeCell ref="R38:T38"/>
    <mergeCell ref="V34:V35"/>
    <mergeCell ref="W34:W35"/>
    <mergeCell ref="R36:T36"/>
    <mergeCell ref="R37:T37"/>
    <mergeCell ref="K34:K35"/>
    <mergeCell ref="V22:V23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8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8"/>
  <sheetViews>
    <sheetView zoomScale="80" zoomScaleNormal="80" zoomScaleSheetLayoutView="80" workbookViewId="0">
      <selection activeCell="C27" sqref="C27"/>
    </sheetView>
  </sheetViews>
  <sheetFormatPr defaultColWidth="9" defaultRowHeight="13.5" x14ac:dyDescent="0.15"/>
  <cols>
    <col min="1" max="1" width="2.5" style="462" customWidth="1"/>
    <col min="2" max="2" width="4.375" style="137" customWidth="1"/>
    <col min="3" max="3" width="24.875" style="137" customWidth="1"/>
    <col min="4" max="4" width="4.375" style="137" customWidth="1"/>
    <col min="5" max="5" width="2.25" style="137" customWidth="1"/>
    <col min="6" max="8" width="3.5" style="137" customWidth="1"/>
    <col min="9" max="9" width="2.25" style="137" customWidth="1"/>
    <col min="10" max="10" width="4.375" style="137" customWidth="1"/>
    <col min="11" max="11" width="24.875" style="137" customWidth="1"/>
    <col min="12" max="12" width="2.5" style="462" customWidth="1"/>
    <col min="13" max="13" width="6.875" style="49" customWidth="1"/>
    <col min="14" max="14" width="4.375" style="137" customWidth="1"/>
    <col min="15" max="15" width="24.875" style="137" customWidth="1"/>
    <col min="16" max="16" width="4.375" style="137" customWidth="1"/>
    <col min="17" max="17" width="2.25" style="137" customWidth="1"/>
    <col min="18" max="20" width="3.5" style="137" customWidth="1"/>
    <col min="21" max="21" width="2.25" style="137" customWidth="1"/>
    <col min="22" max="22" width="4.375" style="137" customWidth="1"/>
    <col min="23" max="23" width="24.875" style="137" customWidth="1"/>
    <col min="24" max="16384" width="9" style="49"/>
  </cols>
  <sheetData>
    <row r="1" spans="2:2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531" t="s">
        <v>22</v>
      </c>
      <c r="N1" s="1020" t="s">
        <v>77</v>
      </c>
      <c r="O1" s="1020"/>
      <c r="P1" s="1020"/>
      <c r="Q1" s="1020"/>
      <c r="R1" s="1020"/>
      <c r="S1" s="1020"/>
      <c r="T1" s="1020"/>
      <c r="U1" s="1020"/>
      <c r="V1" s="1020"/>
      <c r="W1" s="497" t="s">
        <v>22</v>
      </c>
    </row>
    <row r="2" spans="2:23" ht="18.75" x14ac:dyDescent="0.15">
      <c r="B2" s="530"/>
      <c r="C2" s="560" t="s">
        <v>203</v>
      </c>
      <c r="D2" s="1023">
        <v>44702</v>
      </c>
      <c r="E2" s="1021"/>
      <c r="F2" s="1021"/>
      <c r="G2" s="1021"/>
      <c r="H2" s="1021"/>
      <c r="I2" s="1021"/>
      <c r="J2" s="1021"/>
      <c r="K2" s="544"/>
      <c r="N2" s="496"/>
      <c r="O2" s="526" t="s">
        <v>203</v>
      </c>
      <c r="P2" s="1021" t="s">
        <v>204</v>
      </c>
      <c r="Q2" s="1021"/>
      <c r="R2" s="1021"/>
      <c r="S2" s="1021"/>
      <c r="T2" s="1021"/>
      <c r="U2" s="1021"/>
      <c r="V2" s="1021"/>
      <c r="W2" s="510"/>
    </row>
    <row r="3" spans="2:23" ht="18.75" x14ac:dyDescent="0.15">
      <c r="B3" s="562" t="s">
        <v>46</v>
      </c>
      <c r="C3" s="545"/>
      <c r="D3" s="546"/>
      <c r="E3" s="547"/>
      <c r="F3" s="548"/>
      <c r="G3" s="549"/>
      <c r="H3" s="550"/>
      <c r="I3" s="550"/>
      <c r="J3" s="551"/>
      <c r="K3" s="552" t="s">
        <v>215</v>
      </c>
      <c r="N3" s="528" t="s">
        <v>46</v>
      </c>
      <c r="O3" s="511"/>
      <c r="P3" s="512"/>
      <c r="Q3" s="513"/>
      <c r="R3" s="514"/>
      <c r="S3" s="515"/>
      <c r="T3" s="516"/>
      <c r="U3" s="516"/>
      <c r="V3" s="517"/>
      <c r="W3" s="518" t="s">
        <v>160</v>
      </c>
    </row>
    <row r="4" spans="2:23" ht="14.25" customHeight="1" x14ac:dyDescent="0.15">
      <c r="B4" s="1006" t="s">
        <v>48</v>
      </c>
      <c r="C4" s="1001" t="s">
        <v>216</v>
      </c>
      <c r="D4" s="1002">
        <v>5</v>
      </c>
      <c r="E4" s="1003"/>
      <c r="F4" s="557">
        <v>3</v>
      </c>
      <c r="G4" s="557" t="s">
        <v>81</v>
      </c>
      <c r="H4" s="557">
        <v>0</v>
      </c>
      <c r="I4" s="1003"/>
      <c r="J4" s="1002">
        <v>0</v>
      </c>
      <c r="K4" s="1001" t="s">
        <v>217</v>
      </c>
      <c r="N4" s="1006" t="s">
        <v>48</v>
      </c>
      <c r="O4" s="1001" t="s">
        <v>52</v>
      </c>
      <c r="P4" s="1002">
        <v>4</v>
      </c>
      <c r="Q4" s="1003"/>
      <c r="R4" s="523">
        <v>2</v>
      </c>
      <c r="S4" s="523" t="s">
        <v>81</v>
      </c>
      <c r="T4" s="523">
        <v>0</v>
      </c>
      <c r="U4" s="1003"/>
      <c r="V4" s="1002">
        <v>0</v>
      </c>
      <c r="W4" s="1001" t="s">
        <v>107</v>
      </c>
    </row>
    <row r="5" spans="2:23" ht="14.25" customHeight="1" x14ac:dyDescent="0.15">
      <c r="B5" s="999"/>
      <c r="C5" s="1001"/>
      <c r="D5" s="1002"/>
      <c r="E5" s="1003"/>
      <c r="F5" s="557">
        <v>2</v>
      </c>
      <c r="G5" s="557" t="s">
        <v>81</v>
      </c>
      <c r="H5" s="557">
        <v>0</v>
      </c>
      <c r="I5" s="1003"/>
      <c r="J5" s="1002"/>
      <c r="K5" s="1001"/>
      <c r="N5" s="999"/>
      <c r="O5" s="1001"/>
      <c r="P5" s="1002"/>
      <c r="Q5" s="1003"/>
      <c r="R5" s="523">
        <v>2</v>
      </c>
      <c r="S5" s="523" t="s">
        <v>81</v>
      </c>
      <c r="T5" s="523">
        <v>0</v>
      </c>
      <c r="U5" s="1003"/>
      <c r="V5" s="1002"/>
      <c r="W5" s="1001"/>
    </row>
    <row r="6" spans="2:23" ht="18.75" x14ac:dyDescent="0.15">
      <c r="B6" s="999"/>
      <c r="C6" s="535" t="s">
        <v>218</v>
      </c>
      <c r="D6" s="533"/>
      <c r="E6" s="533"/>
      <c r="F6" s="1004" t="s">
        <v>28</v>
      </c>
      <c r="G6" s="1004"/>
      <c r="H6" s="1004"/>
      <c r="I6" s="533"/>
      <c r="J6" s="533"/>
      <c r="K6" s="540"/>
      <c r="N6" s="999"/>
      <c r="O6" s="501" t="s">
        <v>205</v>
      </c>
      <c r="P6" s="499"/>
      <c r="Q6" s="499"/>
      <c r="R6" s="1004" t="s">
        <v>28</v>
      </c>
      <c r="S6" s="1004"/>
      <c r="T6" s="1004"/>
      <c r="U6" s="499"/>
      <c r="V6" s="499"/>
      <c r="W6" s="506"/>
    </row>
    <row r="7" spans="2:23" ht="18.75" x14ac:dyDescent="0.15">
      <c r="B7" s="999"/>
      <c r="C7" s="536"/>
      <c r="D7" s="533"/>
      <c r="E7" s="533"/>
      <c r="F7" s="1004" t="s">
        <v>29</v>
      </c>
      <c r="G7" s="1004"/>
      <c r="H7" s="1004"/>
      <c r="I7" s="533"/>
      <c r="J7" s="533"/>
      <c r="K7" s="541"/>
      <c r="N7" s="999"/>
      <c r="O7" s="502"/>
      <c r="P7" s="499"/>
      <c r="Q7" s="499"/>
      <c r="R7" s="1004" t="s">
        <v>29</v>
      </c>
      <c r="S7" s="1004"/>
      <c r="T7" s="1004"/>
      <c r="U7" s="499"/>
      <c r="V7" s="499"/>
      <c r="W7" s="507"/>
    </row>
    <row r="8" spans="2:23" ht="18.75" x14ac:dyDescent="0.15">
      <c r="B8" s="1000"/>
      <c r="C8" s="536"/>
      <c r="D8" s="559"/>
      <c r="E8" s="559"/>
      <c r="F8" s="1004" t="s">
        <v>30</v>
      </c>
      <c r="G8" s="1004"/>
      <c r="H8" s="1004"/>
      <c r="I8" s="559"/>
      <c r="J8" s="559"/>
      <c r="K8" s="541"/>
      <c r="N8" s="1000"/>
      <c r="O8" s="502"/>
      <c r="P8" s="525"/>
      <c r="Q8" s="525"/>
      <c r="R8" s="1004" t="s">
        <v>30</v>
      </c>
      <c r="S8" s="1004"/>
      <c r="T8" s="1004"/>
      <c r="U8" s="525"/>
      <c r="V8" s="525"/>
      <c r="W8" s="507"/>
    </row>
    <row r="9" spans="2:23" ht="18.75" x14ac:dyDescent="0.15">
      <c r="B9" s="563"/>
      <c r="C9" s="537"/>
      <c r="D9" s="556"/>
      <c r="E9" s="532"/>
      <c r="F9" s="553"/>
      <c r="G9" s="553"/>
      <c r="H9" s="553"/>
      <c r="I9" s="532"/>
      <c r="J9" s="556"/>
      <c r="K9" s="554"/>
      <c r="N9" s="529"/>
      <c r="O9" s="503"/>
      <c r="P9" s="522"/>
      <c r="Q9" s="498"/>
      <c r="R9" s="519"/>
      <c r="S9" s="519"/>
      <c r="T9" s="519"/>
      <c r="U9" s="498"/>
      <c r="V9" s="522"/>
      <c r="W9" s="520"/>
    </row>
    <row r="10" spans="2:23" ht="14.25" customHeight="1" x14ac:dyDescent="0.15">
      <c r="B10" s="1008" t="s">
        <v>48</v>
      </c>
      <c r="C10" s="1014" t="s">
        <v>216</v>
      </c>
      <c r="D10" s="1013">
        <v>1</v>
      </c>
      <c r="E10" s="534"/>
      <c r="F10" s="555">
        <v>0</v>
      </c>
      <c r="G10" s="555" t="s">
        <v>81</v>
      </c>
      <c r="H10" s="555">
        <v>0</v>
      </c>
      <c r="I10" s="534"/>
      <c r="J10" s="1013">
        <v>0</v>
      </c>
      <c r="K10" s="1014" t="s">
        <v>107</v>
      </c>
      <c r="N10" s="1008" t="s">
        <v>48</v>
      </c>
      <c r="O10" s="1014" t="s">
        <v>51</v>
      </c>
      <c r="P10" s="1013">
        <v>0</v>
      </c>
      <c r="Q10" s="500"/>
      <c r="R10" s="521">
        <v>0</v>
      </c>
      <c r="S10" s="521" t="s">
        <v>81</v>
      </c>
      <c r="T10" s="521">
        <v>2</v>
      </c>
      <c r="U10" s="500"/>
      <c r="V10" s="1013">
        <v>3</v>
      </c>
      <c r="W10" s="1014" t="s">
        <v>50</v>
      </c>
    </row>
    <row r="11" spans="2:23" ht="14.25" customHeight="1" x14ac:dyDescent="0.15">
      <c r="B11" s="1009"/>
      <c r="C11" s="1014"/>
      <c r="D11" s="1013"/>
      <c r="E11" s="534"/>
      <c r="F11" s="555">
        <v>1</v>
      </c>
      <c r="G11" s="555" t="s">
        <v>81</v>
      </c>
      <c r="H11" s="555">
        <v>0</v>
      </c>
      <c r="I11" s="534"/>
      <c r="J11" s="1013"/>
      <c r="K11" s="1014"/>
      <c r="N11" s="1009"/>
      <c r="O11" s="1014"/>
      <c r="P11" s="1013"/>
      <c r="Q11" s="500"/>
      <c r="R11" s="521">
        <v>0</v>
      </c>
      <c r="S11" s="521" t="s">
        <v>81</v>
      </c>
      <c r="T11" s="521">
        <v>1</v>
      </c>
      <c r="U11" s="500"/>
      <c r="V11" s="1013"/>
      <c r="W11" s="1014"/>
    </row>
    <row r="12" spans="2:23" ht="18.75" x14ac:dyDescent="0.15">
      <c r="B12" s="1009"/>
      <c r="C12" s="538" t="s">
        <v>120</v>
      </c>
      <c r="D12" s="558"/>
      <c r="E12" s="534"/>
      <c r="F12" s="1007" t="s">
        <v>28</v>
      </c>
      <c r="G12" s="1007"/>
      <c r="H12" s="1007"/>
      <c r="I12" s="534"/>
      <c r="J12" s="558"/>
      <c r="K12" s="542"/>
      <c r="N12" s="1009"/>
      <c r="O12" s="504"/>
      <c r="P12" s="524"/>
      <c r="Q12" s="500"/>
      <c r="R12" s="1007" t="s">
        <v>28</v>
      </c>
      <c r="S12" s="1007"/>
      <c r="T12" s="1007"/>
      <c r="U12" s="500"/>
      <c r="V12" s="524"/>
      <c r="W12" s="508" t="s">
        <v>206</v>
      </c>
    </row>
    <row r="13" spans="2:23" ht="18.75" x14ac:dyDescent="0.15">
      <c r="B13" s="1009"/>
      <c r="C13" s="539"/>
      <c r="D13" s="558"/>
      <c r="E13" s="534"/>
      <c r="F13" s="1007" t="s">
        <v>29</v>
      </c>
      <c r="G13" s="1007"/>
      <c r="H13" s="1007"/>
      <c r="I13" s="534"/>
      <c r="J13" s="558"/>
      <c r="K13" s="543"/>
      <c r="N13" s="1009"/>
      <c r="O13" s="505"/>
      <c r="P13" s="524"/>
      <c r="Q13" s="500"/>
      <c r="R13" s="1007" t="s">
        <v>29</v>
      </c>
      <c r="S13" s="1007"/>
      <c r="T13" s="1007"/>
      <c r="U13" s="500"/>
      <c r="V13" s="524"/>
      <c r="W13" s="509"/>
    </row>
    <row r="14" spans="2:23" ht="18.75" x14ac:dyDescent="0.15">
      <c r="B14" s="1010"/>
      <c r="C14" s="539"/>
      <c r="D14" s="558"/>
      <c r="E14" s="534"/>
      <c r="F14" s="1007" t="s">
        <v>30</v>
      </c>
      <c r="G14" s="1007"/>
      <c r="H14" s="1007"/>
      <c r="I14" s="534"/>
      <c r="J14" s="558"/>
      <c r="K14" s="543"/>
      <c r="N14" s="1010"/>
      <c r="O14" s="505"/>
      <c r="P14" s="524"/>
      <c r="Q14" s="500"/>
      <c r="R14" s="1007" t="s">
        <v>30</v>
      </c>
      <c r="S14" s="1007"/>
      <c r="T14" s="1007"/>
      <c r="U14" s="500"/>
      <c r="V14" s="524"/>
      <c r="W14" s="509"/>
    </row>
    <row r="15" spans="2:23" ht="18.75" x14ac:dyDescent="0.15">
      <c r="B15" s="563"/>
      <c r="C15" s="537"/>
      <c r="D15" s="556"/>
      <c r="E15" s="532"/>
      <c r="F15" s="553"/>
      <c r="G15" s="553"/>
      <c r="H15" s="553"/>
      <c r="I15" s="532"/>
      <c r="J15" s="556"/>
      <c r="K15" s="554"/>
      <c r="N15" s="529"/>
      <c r="O15" s="503"/>
      <c r="P15" s="522"/>
      <c r="Q15" s="498"/>
      <c r="R15" s="519"/>
      <c r="S15" s="519"/>
      <c r="T15" s="519"/>
      <c r="U15" s="498"/>
      <c r="V15" s="522"/>
      <c r="W15" s="520"/>
    </row>
    <row r="16" spans="2:23" ht="14.25" customHeight="1" x14ac:dyDescent="0.15">
      <c r="B16" s="1006" t="s">
        <v>48</v>
      </c>
      <c r="C16" s="1001" t="s">
        <v>56</v>
      </c>
      <c r="D16" s="1002">
        <v>1</v>
      </c>
      <c r="E16" s="561"/>
      <c r="F16" s="557">
        <v>0</v>
      </c>
      <c r="G16" s="557" t="s">
        <v>81</v>
      </c>
      <c r="H16" s="557">
        <v>2</v>
      </c>
      <c r="I16" s="561"/>
      <c r="J16" s="1002">
        <v>3</v>
      </c>
      <c r="K16" s="1001" t="s">
        <v>133</v>
      </c>
      <c r="N16" s="1006" t="s">
        <v>118</v>
      </c>
      <c r="O16" s="1001" t="s">
        <v>207</v>
      </c>
      <c r="P16" s="1002">
        <v>0</v>
      </c>
      <c r="Q16" s="527"/>
      <c r="R16" s="523">
        <v>0</v>
      </c>
      <c r="S16" s="523" t="s">
        <v>81</v>
      </c>
      <c r="T16" s="523">
        <v>2</v>
      </c>
      <c r="U16" s="527"/>
      <c r="V16" s="1002">
        <v>6</v>
      </c>
      <c r="W16" s="1001" t="s">
        <v>208</v>
      </c>
    </row>
    <row r="17" spans="2:23" ht="14.25" customHeight="1" x14ac:dyDescent="0.15">
      <c r="B17" s="999"/>
      <c r="C17" s="1001"/>
      <c r="D17" s="1002"/>
      <c r="E17" s="561"/>
      <c r="F17" s="557">
        <v>1</v>
      </c>
      <c r="G17" s="557" t="s">
        <v>81</v>
      </c>
      <c r="H17" s="557">
        <v>1</v>
      </c>
      <c r="I17" s="561"/>
      <c r="J17" s="1002"/>
      <c r="K17" s="1001"/>
      <c r="N17" s="999"/>
      <c r="O17" s="1001"/>
      <c r="P17" s="1002"/>
      <c r="Q17" s="527"/>
      <c r="R17" s="523">
        <v>0</v>
      </c>
      <c r="S17" s="523" t="s">
        <v>81</v>
      </c>
      <c r="T17" s="523">
        <v>4</v>
      </c>
      <c r="U17" s="527"/>
      <c r="V17" s="1002"/>
      <c r="W17" s="1001"/>
    </row>
    <row r="18" spans="2:23" ht="18.75" x14ac:dyDescent="0.15">
      <c r="B18" s="999"/>
      <c r="C18" s="535" t="s">
        <v>98</v>
      </c>
      <c r="D18" s="533"/>
      <c r="E18" s="533"/>
      <c r="F18" s="1004" t="s">
        <v>28</v>
      </c>
      <c r="G18" s="1004"/>
      <c r="H18" s="1004"/>
      <c r="I18" s="533"/>
      <c r="J18" s="533"/>
      <c r="K18" s="540" t="s">
        <v>219</v>
      </c>
      <c r="N18" s="999"/>
      <c r="O18" s="501"/>
      <c r="P18" s="499"/>
      <c r="Q18" s="499"/>
      <c r="R18" s="1004" t="s">
        <v>28</v>
      </c>
      <c r="S18" s="1004"/>
      <c r="T18" s="1004"/>
      <c r="U18" s="499"/>
      <c r="V18" s="499"/>
      <c r="W18" s="506" t="s">
        <v>209</v>
      </c>
    </row>
    <row r="19" spans="2:23" ht="18.75" x14ac:dyDescent="0.15">
      <c r="B19" s="999"/>
      <c r="C19" s="536"/>
      <c r="D19" s="533"/>
      <c r="E19" s="533"/>
      <c r="F19" s="1004" t="s">
        <v>29</v>
      </c>
      <c r="G19" s="1004"/>
      <c r="H19" s="1004"/>
      <c r="I19" s="533"/>
      <c r="J19" s="533"/>
      <c r="K19" s="541"/>
      <c r="N19" s="999"/>
      <c r="O19" s="502"/>
      <c r="P19" s="499"/>
      <c r="Q19" s="499"/>
      <c r="R19" s="1004" t="s">
        <v>29</v>
      </c>
      <c r="S19" s="1004"/>
      <c r="T19" s="1004"/>
      <c r="U19" s="499"/>
      <c r="V19" s="499"/>
      <c r="W19" s="507"/>
    </row>
    <row r="20" spans="2:23" ht="18.75" x14ac:dyDescent="0.15">
      <c r="B20" s="1000"/>
      <c r="C20" s="536"/>
      <c r="D20" s="559"/>
      <c r="E20" s="559"/>
      <c r="F20" s="1004" t="s">
        <v>30</v>
      </c>
      <c r="G20" s="1004"/>
      <c r="H20" s="1004"/>
      <c r="I20" s="559"/>
      <c r="J20" s="559"/>
      <c r="K20" s="541"/>
      <c r="N20" s="1000"/>
      <c r="O20" s="502"/>
      <c r="P20" s="525"/>
      <c r="Q20" s="525"/>
      <c r="R20" s="1004" t="s">
        <v>30</v>
      </c>
      <c r="S20" s="1004"/>
      <c r="T20" s="1004"/>
      <c r="U20" s="525"/>
      <c r="V20" s="525"/>
      <c r="W20" s="507"/>
    </row>
    <row r="21" spans="2:23" ht="18.75" x14ac:dyDescent="0.15">
      <c r="B21" s="563"/>
      <c r="C21" s="537"/>
      <c r="D21" s="556"/>
      <c r="E21" s="532"/>
      <c r="F21" s="553"/>
      <c r="G21" s="553"/>
      <c r="H21" s="553"/>
      <c r="I21" s="532"/>
      <c r="J21" s="556"/>
      <c r="K21" s="554"/>
      <c r="N21" s="529"/>
      <c r="O21" s="503"/>
      <c r="P21" s="522"/>
      <c r="Q21" s="498"/>
      <c r="R21" s="519"/>
      <c r="S21" s="519"/>
      <c r="T21" s="519"/>
      <c r="U21" s="498"/>
      <c r="V21" s="522"/>
      <c r="W21" s="520"/>
    </row>
    <row r="22" spans="2:23" ht="14.25" customHeight="1" x14ac:dyDescent="0.15">
      <c r="B22" s="1008" t="s">
        <v>48</v>
      </c>
      <c r="C22" s="1014" t="s">
        <v>136</v>
      </c>
      <c r="D22" s="1013">
        <v>4</v>
      </c>
      <c r="E22" s="534"/>
      <c r="F22" s="555">
        <v>0</v>
      </c>
      <c r="G22" s="555" t="s">
        <v>81</v>
      </c>
      <c r="H22" s="555">
        <v>2</v>
      </c>
      <c r="I22" s="534"/>
      <c r="J22" s="1013">
        <v>5</v>
      </c>
      <c r="K22" s="1014" t="s">
        <v>94</v>
      </c>
      <c r="N22" s="1008" t="s">
        <v>118</v>
      </c>
      <c r="O22" s="1014" t="s">
        <v>210</v>
      </c>
      <c r="P22" s="1013">
        <v>0</v>
      </c>
      <c r="Q22" s="500"/>
      <c r="R22" s="521">
        <v>0</v>
      </c>
      <c r="S22" s="521" t="s">
        <v>81</v>
      </c>
      <c r="T22" s="521">
        <v>5</v>
      </c>
      <c r="U22" s="500"/>
      <c r="V22" s="1013">
        <v>11</v>
      </c>
      <c r="W22" s="1014" t="s">
        <v>55</v>
      </c>
    </row>
    <row r="23" spans="2:23" ht="14.25" customHeight="1" x14ac:dyDescent="0.15">
      <c r="B23" s="1009"/>
      <c r="C23" s="1014"/>
      <c r="D23" s="1013"/>
      <c r="E23" s="534"/>
      <c r="F23" s="555">
        <v>4</v>
      </c>
      <c r="G23" s="555" t="s">
        <v>81</v>
      </c>
      <c r="H23" s="555">
        <v>3</v>
      </c>
      <c r="I23" s="534"/>
      <c r="J23" s="1013"/>
      <c r="K23" s="1014"/>
      <c r="N23" s="1009"/>
      <c r="O23" s="1014"/>
      <c r="P23" s="1013"/>
      <c r="Q23" s="500"/>
      <c r="R23" s="521">
        <v>0</v>
      </c>
      <c r="S23" s="521" t="s">
        <v>81</v>
      </c>
      <c r="T23" s="521">
        <v>6</v>
      </c>
      <c r="U23" s="500"/>
      <c r="V23" s="1013"/>
      <c r="W23" s="1014"/>
    </row>
    <row r="24" spans="2:23" ht="18.75" x14ac:dyDescent="0.15">
      <c r="B24" s="1009"/>
      <c r="C24" s="538" t="s">
        <v>220</v>
      </c>
      <c r="D24" s="558"/>
      <c r="E24" s="534"/>
      <c r="F24" s="1007" t="s">
        <v>28</v>
      </c>
      <c r="G24" s="1007"/>
      <c r="H24" s="1007"/>
      <c r="I24" s="534"/>
      <c r="J24" s="558"/>
      <c r="K24" s="542" t="s">
        <v>221</v>
      </c>
      <c r="N24" s="1009"/>
      <c r="O24" s="504"/>
      <c r="P24" s="524"/>
      <c r="Q24" s="500"/>
      <c r="R24" s="1007" t="s">
        <v>28</v>
      </c>
      <c r="S24" s="1007"/>
      <c r="T24" s="1007"/>
      <c r="U24" s="500"/>
      <c r="V24" s="524"/>
      <c r="W24" s="508" t="s">
        <v>211</v>
      </c>
    </row>
    <row r="25" spans="2:23" ht="18.75" x14ac:dyDescent="0.15">
      <c r="B25" s="1009"/>
      <c r="C25" s="539"/>
      <c r="D25" s="558"/>
      <c r="E25" s="534"/>
      <c r="F25" s="1007" t="s">
        <v>29</v>
      </c>
      <c r="G25" s="1007"/>
      <c r="H25" s="1007"/>
      <c r="I25" s="534"/>
      <c r="J25" s="558"/>
      <c r="K25" s="543"/>
      <c r="N25" s="1009"/>
      <c r="O25" s="505"/>
      <c r="P25" s="524"/>
      <c r="Q25" s="500"/>
      <c r="R25" s="1007" t="s">
        <v>29</v>
      </c>
      <c r="S25" s="1007"/>
      <c r="T25" s="1007"/>
      <c r="U25" s="500"/>
      <c r="V25" s="524"/>
      <c r="W25" s="509"/>
    </row>
    <row r="26" spans="2:23" ht="18.75" x14ac:dyDescent="0.15">
      <c r="B26" s="1010"/>
      <c r="C26" s="539"/>
      <c r="D26" s="558"/>
      <c r="E26" s="534"/>
      <c r="F26" s="1007" t="s">
        <v>30</v>
      </c>
      <c r="G26" s="1007"/>
      <c r="H26" s="1007"/>
      <c r="I26" s="534"/>
      <c r="J26" s="558"/>
      <c r="K26" s="543"/>
      <c r="N26" s="1010"/>
      <c r="O26" s="505"/>
      <c r="P26" s="524"/>
      <c r="Q26" s="500"/>
      <c r="R26" s="1007" t="s">
        <v>30</v>
      </c>
      <c r="S26" s="1007"/>
      <c r="T26" s="1007"/>
      <c r="U26" s="500"/>
      <c r="V26" s="524"/>
      <c r="W26" s="509"/>
    </row>
    <row r="27" spans="2:23" ht="18.75" x14ac:dyDescent="0.15">
      <c r="B27" s="563"/>
      <c r="C27" s="537"/>
      <c r="D27" s="556"/>
      <c r="E27" s="532"/>
      <c r="F27" s="553"/>
      <c r="G27" s="553"/>
      <c r="H27" s="553"/>
      <c r="I27" s="532"/>
      <c r="J27" s="556"/>
      <c r="K27" s="554"/>
      <c r="N27" s="529"/>
      <c r="O27" s="503"/>
      <c r="P27" s="522"/>
      <c r="Q27" s="498"/>
      <c r="R27" s="519"/>
      <c r="S27" s="519"/>
      <c r="T27" s="519"/>
      <c r="U27" s="498"/>
      <c r="V27" s="522"/>
      <c r="W27" s="520"/>
    </row>
    <row r="28" spans="2:23" ht="14.25" customHeight="1" x14ac:dyDescent="0.15">
      <c r="B28" s="1006"/>
      <c r="C28" s="1001"/>
      <c r="D28" s="1002" t="s">
        <v>86</v>
      </c>
      <c r="E28" s="561"/>
      <c r="F28" s="557"/>
      <c r="G28" s="557" t="s">
        <v>81</v>
      </c>
      <c r="H28" s="557"/>
      <c r="I28" s="561"/>
      <c r="J28" s="1002" t="s">
        <v>86</v>
      </c>
      <c r="K28" s="1001"/>
      <c r="N28" s="1006" t="s">
        <v>118</v>
      </c>
      <c r="O28" s="1001" t="s">
        <v>174</v>
      </c>
      <c r="P28" s="1002">
        <v>7</v>
      </c>
      <c r="Q28" s="527"/>
      <c r="R28" s="523">
        <v>3</v>
      </c>
      <c r="S28" s="523" t="s">
        <v>81</v>
      </c>
      <c r="T28" s="523">
        <v>0</v>
      </c>
      <c r="U28" s="527"/>
      <c r="V28" s="1002">
        <v>2</v>
      </c>
      <c r="W28" s="1001" t="s">
        <v>212</v>
      </c>
    </row>
    <row r="29" spans="2:23" ht="14.25" customHeight="1" x14ac:dyDescent="0.15">
      <c r="B29" s="999"/>
      <c r="C29" s="1001"/>
      <c r="D29" s="1002"/>
      <c r="E29" s="561"/>
      <c r="F29" s="557"/>
      <c r="G29" s="557" t="s">
        <v>81</v>
      </c>
      <c r="H29" s="557"/>
      <c r="I29" s="561"/>
      <c r="J29" s="1002"/>
      <c r="K29" s="1001"/>
      <c r="N29" s="999"/>
      <c r="O29" s="1001"/>
      <c r="P29" s="1002"/>
      <c r="Q29" s="527"/>
      <c r="R29" s="523">
        <v>4</v>
      </c>
      <c r="S29" s="523" t="s">
        <v>81</v>
      </c>
      <c r="T29" s="523">
        <v>2</v>
      </c>
      <c r="U29" s="527"/>
      <c r="V29" s="1002"/>
      <c r="W29" s="1001"/>
    </row>
    <row r="30" spans="2:23" ht="18.75" x14ac:dyDescent="0.15">
      <c r="B30" s="999"/>
      <c r="C30" s="535"/>
      <c r="D30" s="533"/>
      <c r="E30" s="533"/>
      <c r="F30" s="1004" t="s">
        <v>28</v>
      </c>
      <c r="G30" s="1004"/>
      <c r="H30" s="1004"/>
      <c r="I30" s="533"/>
      <c r="J30" s="533"/>
      <c r="K30" s="540"/>
      <c r="N30" s="999"/>
      <c r="O30" s="501" t="s">
        <v>213</v>
      </c>
      <c r="P30" s="499"/>
      <c r="Q30" s="499"/>
      <c r="R30" s="1004" t="s">
        <v>28</v>
      </c>
      <c r="S30" s="1004"/>
      <c r="T30" s="1004"/>
      <c r="U30" s="499"/>
      <c r="V30" s="499"/>
      <c r="W30" s="506" t="s">
        <v>214</v>
      </c>
    </row>
    <row r="31" spans="2:23" ht="18.75" x14ac:dyDescent="0.15">
      <c r="B31" s="999"/>
      <c r="C31" s="536"/>
      <c r="D31" s="533"/>
      <c r="E31" s="533"/>
      <c r="F31" s="1004" t="s">
        <v>29</v>
      </c>
      <c r="G31" s="1004"/>
      <c r="H31" s="1004"/>
      <c r="I31" s="533"/>
      <c r="J31" s="533"/>
      <c r="K31" s="541"/>
      <c r="N31" s="999"/>
      <c r="O31" s="502"/>
      <c r="P31" s="499"/>
      <c r="Q31" s="499"/>
      <c r="R31" s="1004" t="s">
        <v>29</v>
      </c>
      <c r="S31" s="1004"/>
      <c r="T31" s="1004"/>
      <c r="U31" s="499"/>
      <c r="V31" s="499"/>
      <c r="W31" s="507">
        <v>11</v>
      </c>
    </row>
    <row r="32" spans="2:23" ht="18.75" x14ac:dyDescent="0.15">
      <c r="B32" s="1000"/>
      <c r="C32" s="536"/>
      <c r="D32" s="559"/>
      <c r="E32" s="559"/>
      <c r="F32" s="1004" t="s">
        <v>30</v>
      </c>
      <c r="G32" s="1004"/>
      <c r="H32" s="1004"/>
      <c r="I32" s="559"/>
      <c r="J32" s="559"/>
      <c r="K32" s="541"/>
      <c r="N32" s="1000"/>
      <c r="O32" s="502"/>
      <c r="P32" s="525"/>
      <c r="Q32" s="525"/>
      <c r="R32" s="1004" t="s">
        <v>30</v>
      </c>
      <c r="S32" s="1004"/>
      <c r="T32" s="1004"/>
      <c r="U32" s="525"/>
      <c r="V32" s="525"/>
      <c r="W32" s="507"/>
    </row>
    <row r="33" spans="2:23" ht="18.75" x14ac:dyDescent="0.15">
      <c r="B33" s="495"/>
      <c r="C33" s="469"/>
      <c r="D33" s="488"/>
      <c r="E33" s="464"/>
      <c r="F33" s="485"/>
      <c r="G33" s="485"/>
      <c r="H33" s="485"/>
      <c r="I33" s="464"/>
      <c r="J33" s="488"/>
      <c r="K33" s="486"/>
      <c r="N33" s="529"/>
      <c r="O33" s="503"/>
      <c r="P33" s="522"/>
      <c r="Q33" s="498"/>
      <c r="R33" s="519"/>
      <c r="S33" s="519"/>
      <c r="T33" s="519"/>
      <c r="U33" s="498"/>
      <c r="V33" s="522"/>
      <c r="W33" s="520"/>
    </row>
    <row r="34" spans="2:23" ht="14.25" customHeight="1" x14ac:dyDescent="0.15">
      <c r="B34" s="1008"/>
      <c r="C34" s="1014"/>
      <c r="D34" s="1013"/>
      <c r="E34" s="466"/>
      <c r="F34" s="487"/>
      <c r="G34" s="487" t="s">
        <v>81</v>
      </c>
      <c r="H34" s="487"/>
      <c r="I34" s="466"/>
      <c r="J34" s="1013"/>
      <c r="K34" s="1014"/>
      <c r="N34" s="1008"/>
      <c r="O34" s="1014"/>
      <c r="P34" s="1013" t="s">
        <v>86</v>
      </c>
      <c r="Q34" s="500"/>
      <c r="R34" s="521"/>
      <c r="S34" s="521" t="s">
        <v>81</v>
      </c>
      <c r="T34" s="521"/>
      <c r="U34" s="500"/>
      <c r="V34" s="1013" t="s">
        <v>86</v>
      </c>
      <c r="W34" s="1014"/>
    </row>
    <row r="35" spans="2:23" ht="14.25" customHeight="1" x14ac:dyDescent="0.15">
      <c r="B35" s="1009"/>
      <c r="C35" s="1014"/>
      <c r="D35" s="1013"/>
      <c r="E35" s="466"/>
      <c r="F35" s="487"/>
      <c r="G35" s="487" t="s">
        <v>81</v>
      </c>
      <c r="H35" s="487"/>
      <c r="I35" s="466"/>
      <c r="J35" s="1013"/>
      <c r="K35" s="1014"/>
      <c r="N35" s="1009"/>
      <c r="O35" s="1014"/>
      <c r="P35" s="1013"/>
      <c r="Q35" s="500"/>
      <c r="R35" s="521"/>
      <c r="S35" s="521" t="s">
        <v>81</v>
      </c>
      <c r="T35" s="521"/>
      <c r="U35" s="500"/>
      <c r="V35" s="1013"/>
      <c r="W35" s="1014"/>
    </row>
    <row r="36" spans="2:23" ht="18.75" x14ac:dyDescent="0.15">
      <c r="B36" s="1009"/>
      <c r="C36" s="470"/>
      <c r="D36" s="490"/>
      <c r="E36" s="466"/>
      <c r="F36" s="1007" t="s">
        <v>28</v>
      </c>
      <c r="G36" s="1007"/>
      <c r="H36" s="1007"/>
      <c r="I36" s="466"/>
      <c r="J36" s="490"/>
      <c r="K36" s="474"/>
      <c r="N36" s="1009"/>
      <c r="O36" s="504"/>
      <c r="P36" s="524"/>
      <c r="Q36" s="500"/>
      <c r="R36" s="1007" t="s">
        <v>28</v>
      </c>
      <c r="S36" s="1007"/>
      <c r="T36" s="1007"/>
      <c r="U36" s="500"/>
      <c r="V36" s="524"/>
      <c r="W36" s="508"/>
    </row>
    <row r="37" spans="2:23" ht="18.75" x14ac:dyDescent="0.15">
      <c r="B37" s="1009"/>
      <c r="C37" s="471"/>
      <c r="D37" s="490"/>
      <c r="E37" s="466"/>
      <c r="F37" s="1007" t="s">
        <v>29</v>
      </c>
      <c r="G37" s="1007"/>
      <c r="H37" s="1007"/>
      <c r="I37" s="466"/>
      <c r="J37" s="490"/>
      <c r="K37" s="475"/>
      <c r="N37" s="1009"/>
      <c r="O37" s="505"/>
      <c r="P37" s="524"/>
      <c r="Q37" s="500"/>
      <c r="R37" s="1007" t="s">
        <v>29</v>
      </c>
      <c r="S37" s="1007"/>
      <c r="T37" s="1007"/>
      <c r="U37" s="500"/>
      <c r="V37" s="524"/>
      <c r="W37" s="509"/>
    </row>
    <row r="38" spans="2:23" ht="18.75" x14ac:dyDescent="0.15">
      <c r="B38" s="1010"/>
      <c r="C38" s="471"/>
      <c r="D38" s="490"/>
      <c r="E38" s="466"/>
      <c r="F38" s="1007" t="s">
        <v>30</v>
      </c>
      <c r="G38" s="1007"/>
      <c r="H38" s="1007"/>
      <c r="I38" s="466"/>
      <c r="J38" s="490"/>
      <c r="K38" s="475"/>
      <c r="N38" s="1010"/>
      <c r="O38" s="505"/>
      <c r="P38" s="524"/>
      <c r="Q38" s="500"/>
      <c r="R38" s="1007" t="s">
        <v>30</v>
      </c>
      <c r="S38" s="1007"/>
      <c r="T38" s="1007"/>
      <c r="U38" s="500"/>
      <c r="V38" s="524"/>
      <c r="W38" s="509"/>
    </row>
    <row r="39" spans="2:23" ht="18.75" x14ac:dyDescent="0.15">
      <c r="B39" s="495"/>
      <c r="C39" s="469"/>
      <c r="D39" s="488"/>
      <c r="E39" s="464"/>
      <c r="F39" s="485"/>
      <c r="G39" s="485"/>
      <c r="H39" s="485"/>
      <c r="I39" s="464"/>
      <c r="J39" s="488"/>
      <c r="K39" s="486"/>
      <c r="N39" s="495"/>
      <c r="O39" s="469"/>
      <c r="P39" s="488"/>
      <c r="Q39" s="464"/>
      <c r="R39" s="485"/>
      <c r="S39" s="485"/>
      <c r="T39" s="485"/>
      <c r="U39" s="464"/>
      <c r="V39" s="488"/>
      <c r="W39" s="486"/>
    </row>
    <row r="40" spans="2:23" ht="14.25" customHeight="1" x14ac:dyDescent="0.15">
      <c r="B40" s="1018"/>
      <c r="C40" s="1016"/>
      <c r="D40" s="1019"/>
      <c r="E40" s="464"/>
      <c r="F40" s="485"/>
      <c r="G40" s="485"/>
      <c r="H40" s="485"/>
      <c r="I40" s="464"/>
      <c r="J40" s="1019"/>
      <c r="K40" s="1016"/>
      <c r="N40" s="1018"/>
      <c r="O40" s="1016"/>
      <c r="P40" s="1019"/>
      <c r="Q40" s="464"/>
      <c r="R40" s="485"/>
      <c r="S40" s="485"/>
      <c r="T40" s="485"/>
      <c r="U40" s="464"/>
      <c r="V40" s="1019"/>
      <c r="W40" s="1016"/>
    </row>
    <row r="41" spans="2:23" ht="14.25" customHeight="1" x14ac:dyDescent="0.15">
      <c r="B41" s="1018"/>
      <c r="C41" s="1016"/>
      <c r="D41" s="1019"/>
      <c r="E41" s="464"/>
      <c r="F41" s="485"/>
      <c r="G41" s="485"/>
      <c r="H41" s="485"/>
      <c r="I41" s="464"/>
      <c r="J41" s="1019"/>
      <c r="K41" s="1016"/>
      <c r="N41" s="1018"/>
      <c r="O41" s="1016"/>
      <c r="P41" s="1019"/>
      <c r="Q41" s="464"/>
      <c r="R41" s="485"/>
      <c r="S41" s="485"/>
      <c r="T41" s="485"/>
      <c r="U41" s="464"/>
      <c r="V41" s="1019"/>
      <c r="W41" s="1016"/>
    </row>
    <row r="42" spans="2:23" ht="18.75" x14ac:dyDescent="0.15">
      <c r="B42" s="495"/>
      <c r="C42" s="141"/>
      <c r="D42" s="488"/>
      <c r="E42" s="464"/>
      <c r="F42" s="1017"/>
      <c r="G42" s="1017"/>
      <c r="H42" s="1017"/>
      <c r="I42" s="464"/>
      <c r="J42" s="488"/>
      <c r="K42" s="142"/>
      <c r="N42" s="495"/>
      <c r="O42" s="141"/>
      <c r="P42" s="488"/>
      <c r="Q42" s="464"/>
      <c r="R42" s="1017"/>
      <c r="S42" s="1017"/>
      <c r="T42" s="1017"/>
      <c r="U42" s="464"/>
      <c r="V42" s="488"/>
      <c r="W42" s="142"/>
    </row>
    <row r="43" spans="2:23" ht="18.75" x14ac:dyDescent="0.15">
      <c r="B43" s="495"/>
      <c r="C43" s="141"/>
      <c r="D43" s="488"/>
      <c r="E43" s="464"/>
      <c r="F43" s="1017"/>
      <c r="G43" s="1017"/>
      <c r="H43" s="1017"/>
      <c r="I43" s="464"/>
      <c r="J43" s="488"/>
      <c r="K43" s="142"/>
      <c r="N43" s="495"/>
      <c r="O43" s="141"/>
      <c r="P43" s="488"/>
      <c r="Q43" s="464"/>
      <c r="R43" s="1017"/>
      <c r="S43" s="1017"/>
      <c r="T43" s="1017"/>
      <c r="U43" s="464"/>
      <c r="V43" s="488"/>
      <c r="W43" s="142"/>
    </row>
    <row r="44" spans="2:23" ht="18.75" x14ac:dyDescent="0.15">
      <c r="B44" s="495"/>
      <c r="C44" s="141"/>
      <c r="D44" s="488"/>
      <c r="E44" s="464"/>
      <c r="F44" s="1017"/>
      <c r="G44" s="1017"/>
      <c r="H44" s="1017"/>
      <c r="I44" s="464"/>
      <c r="J44" s="488"/>
      <c r="K44" s="142"/>
      <c r="N44" s="495"/>
      <c r="O44" s="141"/>
      <c r="P44" s="488"/>
      <c r="Q44" s="464"/>
      <c r="R44" s="1017"/>
      <c r="S44" s="1017"/>
      <c r="T44" s="1017"/>
      <c r="U44" s="464"/>
      <c r="V44" s="488"/>
      <c r="W44" s="142"/>
    </row>
    <row r="45" spans="2:23" x14ac:dyDescent="0.15">
      <c r="B45" s="70"/>
      <c r="C45" s="143"/>
      <c r="D45" s="144"/>
      <c r="E45" s="144"/>
      <c r="F45" s="143"/>
      <c r="G45" s="143"/>
      <c r="H45" s="143"/>
      <c r="I45" s="144"/>
      <c r="J45" s="144"/>
      <c r="K45" s="143"/>
      <c r="N45" s="70"/>
      <c r="O45" s="143"/>
      <c r="P45" s="144"/>
      <c r="Q45" s="144"/>
      <c r="R45" s="143"/>
      <c r="S45" s="143"/>
      <c r="T45" s="143"/>
      <c r="U45" s="144"/>
      <c r="V45" s="144"/>
      <c r="W45" s="143"/>
    </row>
    <row r="46" spans="2:23" x14ac:dyDescent="0.15">
      <c r="B46" s="71"/>
      <c r="K46" s="139"/>
      <c r="N46" s="71"/>
      <c r="W46" s="139"/>
    </row>
    <row r="47" spans="2:23" x14ac:dyDescent="0.15">
      <c r="B47" s="71"/>
      <c r="N47" s="71"/>
    </row>
    <row r="48" spans="2:23" x14ac:dyDescent="0.15">
      <c r="B48" s="71"/>
      <c r="N48" s="71"/>
    </row>
  </sheetData>
  <mergeCells count="120">
    <mergeCell ref="B16:B20"/>
    <mergeCell ref="B22:B26"/>
    <mergeCell ref="B28:B32"/>
    <mergeCell ref="D2:J2"/>
    <mergeCell ref="C4:C5"/>
    <mergeCell ref="D4:D5"/>
    <mergeCell ref="E4:E5"/>
    <mergeCell ref="I4:I5"/>
    <mergeCell ref="J4:J5"/>
    <mergeCell ref="F12:H12"/>
    <mergeCell ref="F13:H13"/>
    <mergeCell ref="C22:C23"/>
    <mergeCell ref="D22:D23"/>
    <mergeCell ref="J22:J23"/>
    <mergeCell ref="F14:H14"/>
    <mergeCell ref="C16:C17"/>
    <mergeCell ref="D16:D17"/>
    <mergeCell ref="F18:H18"/>
    <mergeCell ref="F6:H6"/>
    <mergeCell ref="F7:H7"/>
    <mergeCell ref="C10:C11"/>
    <mergeCell ref="D10:D11"/>
    <mergeCell ref="F44:H44"/>
    <mergeCell ref="R44:T44"/>
    <mergeCell ref="R36:T36"/>
    <mergeCell ref="R37:T37"/>
    <mergeCell ref="R38:T38"/>
    <mergeCell ref="N34:N38"/>
    <mergeCell ref="V40:V41"/>
    <mergeCell ref="W40:W41"/>
    <mergeCell ref="F42:H42"/>
    <mergeCell ref="R42:T42"/>
    <mergeCell ref="F43:H43"/>
    <mergeCell ref="R43:T43"/>
    <mergeCell ref="F38:H38"/>
    <mergeCell ref="O34:O35"/>
    <mergeCell ref="P34:P35"/>
    <mergeCell ref="V34:V35"/>
    <mergeCell ref="W34:W35"/>
    <mergeCell ref="B40:B41"/>
    <mergeCell ref="C40:C41"/>
    <mergeCell ref="D40:D41"/>
    <mergeCell ref="J40:J41"/>
    <mergeCell ref="K40:K41"/>
    <mergeCell ref="N40:N41"/>
    <mergeCell ref="O40:O41"/>
    <mergeCell ref="P40:P41"/>
    <mergeCell ref="F36:H36"/>
    <mergeCell ref="F37:H37"/>
    <mergeCell ref="B34:B38"/>
    <mergeCell ref="C34:C35"/>
    <mergeCell ref="D34:D35"/>
    <mergeCell ref="J34:J35"/>
    <mergeCell ref="K34:K35"/>
    <mergeCell ref="R32:T32"/>
    <mergeCell ref="N28:N32"/>
    <mergeCell ref="F32:H32"/>
    <mergeCell ref="C28:C29"/>
    <mergeCell ref="D28:D29"/>
    <mergeCell ref="K28:K29"/>
    <mergeCell ref="O28:O29"/>
    <mergeCell ref="P28:P29"/>
    <mergeCell ref="W28:W29"/>
    <mergeCell ref="R30:T30"/>
    <mergeCell ref="R31:T31"/>
    <mergeCell ref="V28:V29"/>
    <mergeCell ref="F30:H30"/>
    <mergeCell ref="F31:H31"/>
    <mergeCell ref="J28:J29"/>
    <mergeCell ref="W16:W17"/>
    <mergeCell ref="O16:O17"/>
    <mergeCell ref="P16:P17"/>
    <mergeCell ref="R18:T18"/>
    <mergeCell ref="R26:T26"/>
    <mergeCell ref="N22:N26"/>
    <mergeCell ref="K22:K23"/>
    <mergeCell ref="F24:H24"/>
    <mergeCell ref="F25:H25"/>
    <mergeCell ref="F26:H26"/>
    <mergeCell ref="W22:W23"/>
    <mergeCell ref="R24:T24"/>
    <mergeCell ref="R25:T25"/>
    <mergeCell ref="O22:O23"/>
    <mergeCell ref="P22:P23"/>
    <mergeCell ref="V22:V23"/>
    <mergeCell ref="O10:O11"/>
    <mergeCell ref="P10:P11"/>
    <mergeCell ref="V10:V11"/>
    <mergeCell ref="R20:T20"/>
    <mergeCell ref="N16:N20"/>
    <mergeCell ref="J16:J17"/>
    <mergeCell ref="F19:H19"/>
    <mergeCell ref="F20:H20"/>
    <mergeCell ref="K16:K17"/>
    <mergeCell ref="V16:V17"/>
    <mergeCell ref="R19:T19"/>
    <mergeCell ref="N1:V1"/>
    <mergeCell ref="P2:V2"/>
    <mergeCell ref="F8:H8"/>
    <mergeCell ref="B1:J1"/>
    <mergeCell ref="B4:B8"/>
    <mergeCell ref="W10:W11"/>
    <mergeCell ref="J10:J11"/>
    <mergeCell ref="K10:K11"/>
    <mergeCell ref="R8:T8"/>
    <mergeCell ref="N4:N8"/>
    <mergeCell ref="O4:O5"/>
    <mergeCell ref="P4:P5"/>
    <mergeCell ref="Q4:Q5"/>
    <mergeCell ref="K4:K5"/>
    <mergeCell ref="W4:W5"/>
    <mergeCell ref="R6:T6"/>
    <mergeCell ref="R7:T7"/>
    <mergeCell ref="U4:U5"/>
    <mergeCell ref="V4:V5"/>
    <mergeCell ref="B10:B14"/>
    <mergeCell ref="R14:T14"/>
    <mergeCell ref="N10:N14"/>
    <mergeCell ref="R12:T12"/>
    <mergeCell ref="R13:T13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9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5"/>
  <sheetViews>
    <sheetView view="pageBreakPreview" zoomScale="80" zoomScaleNormal="80" zoomScaleSheetLayoutView="80" workbookViewId="0">
      <selection activeCell="B1" sqref="B1:J1"/>
    </sheetView>
  </sheetViews>
  <sheetFormatPr defaultColWidth="9" defaultRowHeight="13.5" x14ac:dyDescent="0.15"/>
  <cols>
    <col min="1" max="1" width="2.5" style="428" customWidth="1"/>
    <col min="2" max="2" width="4.375" style="137" customWidth="1"/>
    <col min="3" max="3" width="24.875" style="137" customWidth="1"/>
    <col min="4" max="4" width="4.375" style="137" customWidth="1"/>
    <col min="5" max="5" width="2.25" style="137" customWidth="1"/>
    <col min="6" max="8" width="3.5" style="137" customWidth="1"/>
    <col min="9" max="9" width="2.25" style="137" customWidth="1"/>
    <col min="10" max="10" width="4.375" style="137" customWidth="1"/>
    <col min="11" max="11" width="24.875" style="137" customWidth="1"/>
    <col min="12" max="12" width="6.875" style="49" customWidth="1"/>
    <col min="13" max="13" width="0" style="49" hidden="1" customWidth="1"/>
    <col min="14" max="16384" width="9" style="49"/>
  </cols>
  <sheetData>
    <row r="1" spans="2:1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463" t="s">
        <v>22</v>
      </c>
    </row>
    <row r="2" spans="2:13" ht="18.75" x14ac:dyDescent="0.15">
      <c r="B2" s="462"/>
      <c r="C2" s="492" t="s">
        <v>196</v>
      </c>
      <c r="D2" s="1021" t="s">
        <v>197</v>
      </c>
      <c r="E2" s="1021"/>
      <c r="F2" s="1021"/>
      <c r="G2" s="1021"/>
      <c r="H2" s="1021"/>
      <c r="I2" s="1021"/>
      <c r="J2" s="1021"/>
      <c r="K2" s="476"/>
    </row>
    <row r="3" spans="2:13" ht="18.75" x14ac:dyDescent="0.15">
      <c r="B3" s="494" t="s">
        <v>46</v>
      </c>
      <c r="C3" s="477"/>
      <c r="D3" s="478"/>
      <c r="E3" s="479"/>
      <c r="F3" s="480"/>
      <c r="G3" s="481"/>
      <c r="H3" s="482"/>
      <c r="I3" s="482"/>
      <c r="J3" s="483"/>
      <c r="K3" s="484" t="s">
        <v>198</v>
      </c>
    </row>
    <row r="4" spans="2:13" ht="14.25" customHeight="1" x14ac:dyDescent="0.15">
      <c r="B4" s="1006" t="s">
        <v>48</v>
      </c>
      <c r="C4" s="1001" t="s">
        <v>148</v>
      </c>
      <c r="D4" s="1002">
        <v>6</v>
      </c>
      <c r="E4" s="1003"/>
      <c r="F4" s="489">
        <v>3</v>
      </c>
      <c r="G4" s="489" t="s">
        <v>81</v>
      </c>
      <c r="H4" s="489">
        <v>0</v>
      </c>
      <c r="I4" s="1003"/>
      <c r="J4" s="1002">
        <v>0</v>
      </c>
      <c r="K4" s="1001" t="s">
        <v>94</v>
      </c>
      <c r="M4" s="403" t="s">
        <v>169</v>
      </c>
    </row>
    <row r="5" spans="2:13" ht="14.25" customHeight="1" x14ac:dyDescent="0.15">
      <c r="B5" s="999"/>
      <c r="C5" s="1001"/>
      <c r="D5" s="1002"/>
      <c r="E5" s="1003"/>
      <c r="F5" s="489">
        <v>3</v>
      </c>
      <c r="G5" s="489" t="s">
        <v>81</v>
      </c>
      <c r="H5" s="489">
        <v>0</v>
      </c>
      <c r="I5" s="1003"/>
      <c r="J5" s="1002"/>
      <c r="K5" s="1001"/>
      <c r="M5" s="403" t="s">
        <v>118</v>
      </c>
    </row>
    <row r="6" spans="2:13" ht="18.75" x14ac:dyDescent="0.15">
      <c r="B6" s="999"/>
      <c r="C6" s="467" t="s">
        <v>199</v>
      </c>
      <c r="D6" s="465"/>
      <c r="E6" s="465"/>
      <c r="F6" s="1004" t="s">
        <v>28</v>
      </c>
      <c r="G6" s="1004"/>
      <c r="H6" s="1004"/>
      <c r="I6" s="465"/>
      <c r="J6" s="465"/>
      <c r="K6" s="472"/>
    </row>
    <row r="7" spans="2:13" ht="18.75" x14ac:dyDescent="0.15">
      <c r="B7" s="999"/>
      <c r="C7" s="468"/>
      <c r="D7" s="465"/>
      <c r="E7" s="465"/>
      <c r="F7" s="1004" t="s">
        <v>29</v>
      </c>
      <c r="G7" s="1004"/>
      <c r="H7" s="1004"/>
      <c r="I7" s="465"/>
      <c r="J7" s="465"/>
      <c r="K7" s="473"/>
    </row>
    <row r="8" spans="2:13" ht="18.75" x14ac:dyDescent="0.15">
      <c r="B8" s="1000"/>
      <c r="C8" s="468"/>
      <c r="D8" s="491"/>
      <c r="E8" s="491"/>
      <c r="F8" s="1004" t="s">
        <v>30</v>
      </c>
      <c r="G8" s="1004"/>
      <c r="H8" s="1004"/>
      <c r="I8" s="491"/>
      <c r="J8" s="491"/>
      <c r="K8" s="473"/>
    </row>
    <row r="9" spans="2:13" ht="18.75" x14ac:dyDescent="0.15">
      <c r="B9" s="495"/>
      <c r="C9" s="469"/>
      <c r="D9" s="488"/>
      <c r="E9" s="464"/>
      <c r="F9" s="485"/>
      <c r="G9" s="485"/>
      <c r="H9" s="485"/>
      <c r="I9" s="464"/>
      <c r="J9" s="488"/>
      <c r="K9" s="486"/>
    </row>
    <row r="10" spans="2:13" ht="14.25" customHeight="1" x14ac:dyDescent="0.15">
      <c r="B10" s="1008" t="s">
        <v>48</v>
      </c>
      <c r="C10" s="1014" t="s">
        <v>113</v>
      </c>
      <c r="D10" s="1013">
        <v>1</v>
      </c>
      <c r="E10" s="466"/>
      <c r="F10" s="487">
        <v>1</v>
      </c>
      <c r="G10" s="487" t="s">
        <v>81</v>
      </c>
      <c r="H10" s="487">
        <v>0</v>
      </c>
      <c r="I10" s="466"/>
      <c r="J10" s="1013">
        <v>2</v>
      </c>
      <c r="K10" s="1014" t="s">
        <v>133</v>
      </c>
    </row>
    <row r="11" spans="2:13" ht="14.25" customHeight="1" x14ac:dyDescent="0.15">
      <c r="B11" s="1009"/>
      <c r="C11" s="1014"/>
      <c r="D11" s="1013"/>
      <c r="E11" s="466"/>
      <c r="F11" s="487">
        <v>0</v>
      </c>
      <c r="G11" s="487" t="s">
        <v>81</v>
      </c>
      <c r="H11" s="487">
        <v>2</v>
      </c>
      <c r="I11" s="466"/>
      <c r="J11" s="1013"/>
      <c r="K11" s="1014"/>
    </row>
    <row r="12" spans="2:13" ht="18.75" x14ac:dyDescent="0.15">
      <c r="B12" s="1009"/>
      <c r="C12" s="470" t="s">
        <v>200</v>
      </c>
      <c r="D12" s="490"/>
      <c r="E12" s="466"/>
      <c r="F12" s="1007" t="s">
        <v>28</v>
      </c>
      <c r="G12" s="1007"/>
      <c r="H12" s="1007"/>
      <c r="I12" s="466"/>
      <c r="J12" s="490"/>
      <c r="K12" s="474" t="s">
        <v>201</v>
      </c>
    </row>
    <row r="13" spans="2:13" ht="18.75" x14ac:dyDescent="0.15">
      <c r="B13" s="1009"/>
      <c r="C13" s="471"/>
      <c r="D13" s="490"/>
      <c r="E13" s="466"/>
      <c r="F13" s="1007" t="s">
        <v>29</v>
      </c>
      <c r="G13" s="1007"/>
      <c r="H13" s="1007"/>
      <c r="I13" s="466"/>
      <c r="J13" s="490"/>
      <c r="K13" s="475"/>
    </row>
    <row r="14" spans="2:13" ht="18.75" x14ac:dyDescent="0.15">
      <c r="B14" s="1010"/>
      <c r="C14" s="471"/>
      <c r="D14" s="490"/>
      <c r="E14" s="466"/>
      <c r="F14" s="1007" t="s">
        <v>30</v>
      </c>
      <c r="G14" s="1007"/>
      <c r="H14" s="1007"/>
      <c r="I14" s="466"/>
      <c r="J14" s="490"/>
      <c r="K14" s="475"/>
    </row>
    <row r="15" spans="2:13" ht="18.75" x14ac:dyDescent="0.15">
      <c r="B15" s="495"/>
      <c r="C15" s="469"/>
      <c r="D15" s="488"/>
      <c r="E15" s="464"/>
      <c r="F15" s="485"/>
      <c r="G15" s="485"/>
      <c r="H15" s="485"/>
      <c r="I15" s="464"/>
      <c r="J15" s="488"/>
      <c r="K15" s="486"/>
    </row>
    <row r="16" spans="2:13" ht="14.25" customHeight="1" x14ac:dyDescent="0.15">
      <c r="B16" s="1006" t="s">
        <v>48</v>
      </c>
      <c r="C16" s="1001" t="s">
        <v>52</v>
      </c>
      <c r="D16" s="1002">
        <v>4</v>
      </c>
      <c r="E16" s="493"/>
      <c r="F16" s="489">
        <v>2</v>
      </c>
      <c r="G16" s="489" t="s">
        <v>81</v>
      </c>
      <c r="H16" s="489">
        <v>0</v>
      </c>
      <c r="I16" s="493"/>
      <c r="J16" s="1002">
        <v>0</v>
      </c>
      <c r="K16" s="1001" t="s">
        <v>51</v>
      </c>
    </row>
    <row r="17" spans="2:11" ht="14.25" customHeight="1" x14ac:dyDescent="0.15">
      <c r="B17" s="999"/>
      <c r="C17" s="1001"/>
      <c r="D17" s="1002"/>
      <c r="E17" s="493"/>
      <c r="F17" s="489">
        <v>2</v>
      </c>
      <c r="G17" s="489" t="s">
        <v>81</v>
      </c>
      <c r="H17" s="489">
        <v>0</v>
      </c>
      <c r="I17" s="493"/>
      <c r="J17" s="1002"/>
      <c r="K17" s="1001"/>
    </row>
    <row r="18" spans="2:11" ht="18.75" x14ac:dyDescent="0.15">
      <c r="B18" s="999"/>
      <c r="C18" s="467" t="s">
        <v>202</v>
      </c>
      <c r="D18" s="465"/>
      <c r="E18" s="465"/>
      <c r="F18" s="1004" t="s">
        <v>28</v>
      </c>
      <c r="G18" s="1004"/>
      <c r="H18" s="1004"/>
      <c r="I18" s="465"/>
      <c r="J18" s="465"/>
      <c r="K18" s="472"/>
    </row>
    <row r="19" spans="2:11" ht="18.75" x14ac:dyDescent="0.15">
      <c r="B19" s="999"/>
      <c r="C19" s="468"/>
      <c r="D19" s="465"/>
      <c r="E19" s="465"/>
      <c r="F19" s="1004" t="s">
        <v>29</v>
      </c>
      <c r="G19" s="1004"/>
      <c r="H19" s="1004"/>
      <c r="I19" s="465"/>
      <c r="J19" s="465"/>
      <c r="K19" s="473"/>
    </row>
    <row r="20" spans="2:11" ht="18.75" x14ac:dyDescent="0.15">
      <c r="B20" s="1000"/>
      <c r="C20" s="468"/>
      <c r="D20" s="491"/>
      <c r="E20" s="491"/>
      <c r="F20" s="1004" t="s">
        <v>30</v>
      </c>
      <c r="G20" s="1004"/>
      <c r="H20" s="1004"/>
      <c r="I20" s="491"/>
      <c r="J20" s="491"/>
      <c r="K20" s="473"/>
    </row>
    <row r="21" spans="2:11" ht="18.75" x14ac:dyDescent="0.15">
      <c r="B21" s="495"/>
      <c r="C21" s="469"/>
      <c r="D21" s="488"/>
      <c r="E21" s="464"/>
      <c r="F21" s="485"/>
      <c r="G21" s="485"/>
      <c r="H21" s="485"/>
      <c r="I21" s="464"/>
      <c r="J21" s="488"/>
      <c r="K21" s="486"/>
    </row>
    <row r="22" spans="2:11" ht="14.45" customHeight="1" x14ac:dyDescent="0.15">
      <c r="B22" s="1008" t="s">
        <v>48</v>
      </c>
      <c r="C22" s="1014" t="s">
        <v>107</v>
      </c>
      <c r="D22" s="1013">
        <v>1</v>
      </c>
      <c r="E22" s="466"/>
      <c r="F22" s="487">
        <v>0</v>
      </c>
      <c r="G22" s="487" t="s">
        <v>81</v>
      </c>
      <c r="H22" s="487">
        <v>1</v>
      </c>
      <c r="I22" s="466"/>
      <c r="J22" s="1013">
        <v>1</v>
      </c>
      <c r="K22" s="1014" t="s">
        <v>49</v>
      </c>
    </row>
    <row r="23" spans="2:11" ht="14.25" customHeight="1" x14ac:dyDescent="0.15">
      <c r="B23" s="1009"/>
      <c r="C23" s="1014"/>
      <c r="D23" s="1013"/>
      <c r="E23" s="466"/>
      <c r="F23" s="487">
        <v>1</v>
      </c>
      <c r="G23" s="487" t="s">
        <v>81</v>
      </c>
      <c r="H23" s="487">
        <v>0</v>
      </c>
      <c r="I23" s="466"/>
      <c r="J23" s="1013"/>
      <c r="K23" s="1014"/>
    </row>
    <row r="24" spans="2:11" ht="14.25" customHeight="1" x14ac:dyDescent="0.15">
      <c r="B24" s="1009"/>
      <c r="C24" s="470" t="s">
        <v>82</v>
      </c>
      <c r="D24" s="490"/>
      <c r="E24" s="466"/>
      <c r="F24" s="1007" t="s">
        <v>28</v>
      </c>
      <c r="G24" s="1007"/>
      <c r="H24" s="1007"/>
      <c r="I24" s="466"/>
      <c r="J24" s="490"/>
      <c r="K24" s="474" t="s">
        <v>200</v>
      </c>
    </row>
    <row r="25" spans="2:11" ht="18.75" x14ac:dyDescent="0.15">
      <c r="B25" s="1009"/>
      <c r="C25" s="471"/>
      <c r="D25" s="490"/>
      <c r="E25" s="466"/>
      <c r="F25" s="1007" t="s">
        <v>29</v>
      </c>
      <c r="G25" s="1007"/>
      <c r="H25" s="1007"/>
      <c r="I25" s="466"/>
      <c r="J25" s="490"/>
      <c r="K25" s="475"/>
    </row>
    <row r="26" spans="2:11" ht="18.75" x14ac:dyDescent="0.15">
      <c r="B26" s="1010"/>
      <c r="C26" s="471"/>
      <c r="D26" s="490"/>
      <c r="E26" s="466"/>
      <c r="F26" s="1007" t="s">
        <v>30</v>
      </c>
      <c r="G26" s="1007"/>
      <c r="H26" s="1007"/>
      <c r="I26" s="466"/>
      <c r="J26" s="490"/>
      <c r="K26" s="475"/>
    </row>
    <row r="27" spans="2:11" ht="18.75" x14ac:dyDescent="0.15">
      <c r="B27" s="461"/>
      <c r="C27" s="435"/>
      <c r="D27" s="454"/>
      <c r="E27" s="430"/>
      <c r="F27" s="451"/>
      <c r="G27" s="451"/>
      <c r="H27" s="451"/>
      <c r="I27" s="430"/>
      <c r="J27" s="454"/>
      <c r="K27" s="452"/>
    </row>
    <row r="28" spans="2:11" ht="18.75" customHeight="1" x14ac:dyDescent="0.15">
      <c r="B28" s="1006" t="s">
        <v>118</v>
      </c>
      <c r="C28" s="1001"/>
      <c r="D28" s="1002"/>
      <c r="E28" s="459"/>
      <c r="F28" s="455"/>
      <c r="G28" s="455" t="s">
        <v>81</v>
      </c>
      <c r="H28" s="455"/>
      <c r="I28" s="459"/>
      <c r="J28" s="1002"/>
      <c r="K28" s="1001"/>
    </row>
    <row r="29" spans="2:11" ht="14.25" customHeight="1" x14ac:dyDescent="0.15">
      <c r="B29" s="999"/>
      <c r="C29" s="1001"/>
      <c r="D29" s="1002"/>
      <c r="E29" s="459"/>
      <c r="F29" s="455"/>
      <c r="G29" s="455" t="s">
        <v>81</v>
      </c>
      <c r="H29" s="455"/>
      <c r="I29" s="459"/>
      <c r="J29" s="1002"/>
      <c r="K29" s="1001"/>
    </row>
    <row r="30" spans="2:11" ht="14.25" customHeight="1" x14ac:dyDescent="0.15">
      <c r="B30" s="999"/>
      <c r="C30" s="433"/>
      <c r="D30" s="431"/>
      <c r="E30" s="431"/>
      <c r="F30" s="1004" t="s">
        <v>28</v>
      </c>
      <c r="G30" s="1004"/>
      <c r="H30" s="1004"/>
      <c r="I30" s="431"/>
      <c r="J30" s="431"/>
      <c r="K30" s="438"/>
    </row>
    <row r="31" spans="2:11" ht="18.75" x14ac:dyDescent="0.15">
      <c r="B31" s="999"/>
      <c r="C31" s="434"/>
      <c r="D31" s="431"/>
      <c r="E31" s="431"/>
      <c r="F31" s="1004" t="s">
        <v>29</v>
      </c>
      <c r="G31" s="1004"/>
      <c r="H31" s="1004"/>
      <c r="I31" s="431"/>
      <c r="J31" s="431"/>
      <c r="K31" s="439"/>
    </row>
    <row r="32" spans="2:11" ht="18.75" x14ac:dyDescent="0.15">
      <c r="B32" s="1000"/>
      <c r="C32" s="434"/>
      <c r="D32" s="457"/>
      <c r="E32" s="457"/>
      <c r="F32" s="1004" t="s">
        <v>30</v>
      </c>
      <c r="G32" s="1004"/>
      <c r="H32" s="1004"/>
      <c r="I32" s="457"/>
      <c r="J32" s="457"/>
      <c r="K32" s="439"/>
    </row>
    <row r="33" spans="3:11" ht="18.75" x14ac:dyDescent="0.15">
      <c r="C33" s="420"/>
      <c r="D33" s="427"/>
      <c r="E33" s="410"/>
      <c r="F33" s="1024"/>
      <c r="G33" s="1024"/>
      <c r="H33" s="1024"/>
      <c r="I33" s="410"/>
      <c r="J33" s="427"/>
      <c r="K33" s="423"/>
    </row>
    <row r="34" spans="3:11" x14ac:dyDescent="0.15">
      <c r="C34" s="425"/>
      <c r="F34" s="425"/>
      <c r="G34" s="425"/>
      <c r="H34" s="425"/>
      <c r="K34" s="425"/>
    </row>
    <row r="35" spans="3:11" x14ac:dyDescent="0.15">
      <c r="K35" s="139"/>
    </row>
  </sheetData>
  <mergeCells count="45">
    <mergeCell ref="B1:J1"/>
    <mergeCell ref="D2:J2"/>
    <mergeCell ref="B4:B8"/>
    <mergeCell ref="C4:C5"/>
    <mergeCell ref="D4:D5"/>
    <mergeCell ref="E4:E5"/>
    <mergeCell ref="I4:I5"/>
    <mergeCell ref="B10:B14"/>
    <mergeCell ref="F12:H12"/>
    <mergeCell ref="F13:H13"/>
    <mergeCell ref="F14:H14"/>
    <mergeCell ref="F19:H19"/>
    <mergeCell ref="B16:B20"/>
    <mergeCell ref="C16:C17"/>
    <mergeCell ref="D16:D17"/>
    <mergeCell ref="F18:H18"/>
    <mergeCell ref="C10:C11"/>
    <mergeCell ref="D10:D11"/>
    <mergeCell ref="F20:H20"/>
    <mergeCell ref="B22:B26"/>
    <mergeCell ref="C22:C23"/>
    <mergeCell ref="D22:D23"/>
    <mergeCell ref="J22:J23"/>
    <mergeCell ref="F24:H24"/>
    <mergeCell ref="F25:H25"/>
    <mergeCell ref="F26:H26"/>
    <mergeCell ref="F30:H30"/>
    <mergeCell ref="F31:H31"/>
    <mergeCell ref="F32:H32"/>
    <mergeCell ref="F33:H33"/>
    <mergeCell ref="B28:B32"/>
    <mergeCell ref="C28:C29"/>
    <mergeCell ref="D28:D29"/>
    <mergeCell ref="J10:J11"/>
    <mergeCell ref="K10:K11"/>
    <mergeCell ref="K28:K29"/>
    <mergeCell ref="J28:J29"/>
    <mergeCell ref="K16:K17"/>
    <mergeCell ref="K22:K23"/>
    <mergeCell ref="J16:J17"/>
    <mergeCell ref="K4:K5"/>
    <mergeCell ref="F6:H6"/>
    <mergeCell ref="F7:H7"/>
    <mergeCell ref="F8:H8"/>
    <mergeCell ref="J4:J5"/>
  </mergeCells>
  <phoneticPr fontId="27"/>
  <dataValidations count="1">
    <dataValidation type="list" allowBlank="1" showInputMessage="1" showErrorMessage="1" sqref="B4:B8 B10:B14 B16:B20" xr:uid="{00000000-0002-0000-0A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5"/>
  <sheetViews>
    <sheetView view="pageBreakPreview" zoomScale="80" zoomScaleNormal="80" zoomScaleSheetLayoutView="80" workbookViewId="0">
      <selection activeCell="B1" sqref="B1:K32"/>
    </sheetView>
  </sheetViews>
  <sheetFormatPr defaultColWidth="9" defaultRowHeight="13.5" x14ac:dyDescent="0.15"/>
  <cols>
    <col min="1" max="1" width="2.5" style="365" customWidth="1"/>
    <col min="2" max="2" width="4.375" style="137" customWidth="1"/>
    <col min="3" max="3" width="24.875" style="137" customWidth="1"/>
    <col min="4" max="4" width="4.375" style="137" customWidth="1"/>
    <col min="5" max="5" width="2.25" style="137" customWidth="1"/>
    <col min="6" max="8" width="3.5" style="137" customWidth="1"/>
    <col min="9" max="9" width="2.25" style="137" customWidth="1"/>
    <col min="10" max="10" width="4.375" style="137" customWidth="1"/>
    <col min="11" max="11" width="24.875" style="137" customWidth="1"/>
    <col min="12" max="12" width="6.875" style="49" customWidth="1"/>
    <col min="13" max="13" width="0" style="49" hidden="1" customWidth="1"/>
    <col min="14" max="16384" width="9" style="49"/>
  </cols>
  <sheetData>
    <row r="1" spans="2:1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429" t="s">
        <v>22</v>
      </c>
    </row>
    <row r="2" spans="2:13" ht="18.75" x14ac:dyDescent="0.15">
      <c r="B2" s="428"/>
      <c r="C2" s="458" t="s">
        <v>186</v>
      </c>
      <c r="D2" s="1021" t="s">
        <v>187</v>
      </c>
      <c r="E2" s="1021"/>
      <c r="F2" s="1021"/>
      <c r="G2" s="1021"/>
      <c r="H2" s="1021"/>
      <c r="I2" s="1021"/>
      <c r="J2" s="1021"/>
      <c r="K2" s="442"/>
    </row>
    <row r="3" spans="2:13" ht="18.75" x14ac:dyDescent="0.15">
      <c r="B3" s="460" t="s">
        <v>46</v>
      </c>
      <c r="C3" s="443"/>
      <c r="D3" s="444"/>
      <c r="E3" s="445"/>
      <c r="F3" s="446"/>
      <c r="G3" s="447"/>
      <c r="H3" s="448"/>
      <c r="I3" s="448"/>
      <c r="J3" s="449"/>
      <c r="K3" s="450" t="s">
        <v>160</v>
      </c>
    </row>
    <row r="4" spans="2:13" ht="14.25" customHeight="1" x14ac:dyDescent="0.15">
      <c r="B4" s="1006" t="s">
        <v>48</v>
      </c>
      <c r="C4" s="1001" t="s">
        <v>52</v>
      </c>
      <c r="D4" s="1002">
        <v>6</v>
      </c>
      <c r="E4" s="1003"/>
      <c r="F4" s="455">
        <v>4</v>
      </c>
      <c r="G4" s="455" t="s">
        <v>81</v>
      </c>
      <c r="H4" s="455">
        <v>0</v>
      </c>
      <c r="I4" s="1003"/>
      <c r="J4" s="1002">
        <v>0</v>
      </c>
      <c r="K4" s="1001" t="s">
        <v>50</v>
      </c>
      <c r="M4" s="403" t="s">
        <v>169</v>
      </c>
    </row>
    <row r="5" spans="2:13" ht="14.25" customHeight="1" x14ac:dyDescent="0.15">
      <c r="B5" s="999"/>
      <c r="C5" s="1001"/>
      <c r="D5" s="1002"/>
      <c r="E5" s="1003"/>
      <c r="F5" s="455">
        <v>2</v>
      </c>
      <c r="G5" s="455" t="s">
        <v>81</v>
      </c>
      <c r="H5" s="455">
        <v>0</v>
      </c>
      <c r="I5" s="1003"/>
      <c r="J5" s="1002"/>
      <c r="K5" s="1001"/>
      <c r="M5" s="403" t="s">
        <v>118</v>
      </c>
    </row>
    <row r="6" spans="2:13" ht="18.75" x14ac:dyDescent="0.15">
      <c r="B6" s="999"/>
      <c r="C6" s="433" t="s">
        <v>188</v>
      </c>
      <c r="D6" s="431"/>
      <c r="E6" s="431"/>
      <c r="F6" s="1004" t="s">
        <v>28</v>
      </c>
      <c r="G6" s="1004"/>
      <c r="H6" s="1004"/>
      <c r="I6" s="431"/>
      <c r="J6" s="431"/>
      <c r="K6" s="438"/>
    </row>
    <row r="7" spans="2:13" ht="18.75" x14ac:dyDescent="0.15">
      <c r="B7" s="999"/>
      <c r="C7" s="434"/>
      <c r="D7" s="431"/>
      <c r="E7" s="431"/>
      <c r="F7" s="1004" t="s">
        <v>29</v>
      </c>
      <c r="G7" s="1004"/>
      <c r="H7" s="1004"/>
      <c r="I7" s="431"/>
      <c r="J7" s="431"/>
      <c r="K7" s="439"/>
    </row>
    <row r="8" spans="2:13" ht="18.75" x14ac:dyDescent="0.15">
      <c r="B8" s="1000"/>
      <c r="C8" s="434"/>
      <c r="D8" s="457"/>
      <c r="E8" s="457"/>
      <c r="F8" s="1004" t="s">
        <v>30</v>
      </c>
      <c r="G8" s="1004"/>
      <c r="H8" s="1004"/>
      <c r="I8" s="457"/>
      <c r="J8" s="457"/>
      <c r="K8" s="439"/>
    </row>
    <row r="9" spans="2:13" ht="18.75" x14ac:dyDescent="0.15">
      <c r="B9" s="461"/>
      <c r="C9" s="435"/>
      <c r="D9" s="454"/>
      <c r="E9" s="430"/>
      <c r="F9" s="451"/>
      <c r="G9" s="451"/>
      <c r="H9" s="451"/>
      <c r="I9" s="430"/>
      <c r="J9" s="454"/>
      <c r="K9" s="452"/>
    </row>
    <row r="10" spans="2:13" ht="14.25" customHeight="1" x14ac:dyDescent="0.15">
      <c r="B10" s="1008" t="s">
        <v>48</v>
      </c>
      <c r="C10" s="1014" t="s">
        <v>189</v>
      </c>
      <c r="D10" s="1013">
        <v>2</v>
      </c>
      <c r="E10" s="432"/>
      <c r="F10" s="453">
        <v>2</v>
      </c>
      <c r="G10" s="453" t="s">
        <v>81</v>
      </c>
      <c r="H10" s="453">
        <v>0</v>
      </c>
      <c r="I10" s="432"/>
      <c r="J10" s="1013">
        <v>0</v>
      </c>
      <c r="K10" s="1014" t="s">
        <v>190</v>
      </c>
    </row>
    <row r="11" spans="2:13" ht="14.25" customHeight="1" x14ac:dyDescent="0.15">
      <c r="B11" s="1009"/>
      <c r="C11" s="1014"/>
      <c r="D11" s="1013"/>
      <c r="E11" s="432"/>
      <c r="F11" s="453">
        <v>0</v>
      </c>
      <c r="G11" s="453" t="s">
        <v>81</v>
      </c>
      <c r="H11" s="453">
        <v>0</v>
      </c>
      <c r="I11" s="432"/>
      <c r="J11" s="1013"/>
      <c r="K11" s="1014"/>
    </row>
    <row r="12" spans="2:13" ht="18.75" x14ac:dyDescent="0.15">
      <c r="B12" s="1009"/>
      <c r="C12" s="436" t="s">
        <v>191</v>
      </c>
      <c r="D12" s="456"/>
      <c r="E12" s="432"/>
      <c r="F12" s="1007" t="s">
        <v>28</v>
      </c>
      <c r="G12" s="1007"/>
      <c r="H12" s="1007"/>
      <c r="I12" s="432"/>
      <c r="J12" s="456"/>
      <c r="K12" s="440"/>
    </row>
    <row r="13" spans="2:13" ht="18.75" x14ac:dyDescent="0.15">
      <c r="B13" s="1009"/>
      <c r="C13" s="437"/>
      <c r="D13" s="456"/>
      <c r="E13" s="432"/>
      <c r="F13" s="1007" t="s">
        <v>29</v>
      </c>
      <c r="G13" s="1007"/>
      <c r="H13" s="1007"/>
      <c r="I13" s="432"/>
      <c r="J13" s="456"/>
      <c r="K13" s="441" t="s">
        <v>85</v>
      </c>
    </row>
    <row r="14" spans="2:13" ht="18.75" x14ac:dyDescent="0.15">
      <c r="B14" s="1010"/>
      <c r="C14" s="437"/>
      <c r="D14" s="456"/>
      <c r="E14" s="432"/>
      <c r="F14" s="1007" t="s">
        <v>30</v>
      </c>
      <c r="G14" s="1007"/>
      <c r="H14" s="1007"/>
      <c r="I14" s="432"/>
      <c r="J14" s="456"/>
      <c r="K14" s="441"/>
    </row>
    <row r="15" spans="2:13" ht="18.75" x14ac:dyDescent="0.15">
      <c r="B15" s="461"/>
      <c r="C15" s="435"/>
      <c r="D15" s="454"/>
      <c r="E15" s="430"/>
      <c r="F15" s="451"/>
      <c r="G15" s="451"/>
      <c r="H15" s="451"/>
      <c r="I15" s="430"/>
      <c r="J15" s="454"/>
      <c r="K15" s="452"/>
    </row>
    <row r="16" spans="2:13" ht="14.25" customHeight="1" x14ac:dyDescent="0.15">
      <c r="B16" s="1006" t="s">
        <v>48</v>
      </c>
      <c r="C16" s="1001" t="s">
        <v>96</v>
      </c>
      <c r="D16" s="1002">
        <v>0</v>
      </c>
      <c r="E16" s="459"/>
      <c r="F16" s="455">
        <v>0</v>
      </c>
      <c r="G16" s="455" t="s">
        <v>81</v>
      </c>
      <c r="H16" s="455">
        <v>3</v>
      </c>
      <c r="I16" s="459"/>
      <c r="J16" s="1002">
        <v>5</v>
      </c>
      <c r="K16" s="1001" t="s">
        <v>94</v>
      </c>
    </row>
    <row r="17" spans="2:11" ht="14.25" customHeight="1" x14ac:dyDescent="0.15">
      <c r="B17" s="999"/>
      <c r="C17" s="1001"/>
      <c r="D17" s="1002"/>
      <c r="E17" s="459"/>
      <c r="F17" s="455">
        <v>0</v>
      </c>
      <c r="G17" s="455" t="s">
        <v>81</v>
      </c>
      <c r="H17" s="455">
        <v>2</v>
      </c>
      <c r="I17" s="459"/>
      <c r="J17" s="1002"/>
      <c r="K17" s="1001"/>
    </row>
    <row r="18" spans="2:11" ht="18.75" x14ac:dyDescent="0.15">
      <c r="B18" s="999"/>
      <c r="C18" s="433"/>
      <c r="D18" s="431"/>
      <c r="E18" s="431"/>
      <c r="F18" s="1004" t="s">
        <v>28</v>
      </c>
      <c r="G18" s="1004"/>
      <c r="H18" s="1004"/>
      <c r="I18" s="431"/>
      <c r="J18" s="431"/>
      <c r="K18" s="438" t="s">
        <v>192</v>
      </c>
    </row>
    <row r="19" spans="2:11" ht="18.75" x14ac:dyDescent="0.15">
      <c r="B19" s="999"/>
      <c r="C19" s="434"/>
      <c r="D19" s="431"/>
      <c r="E19" s="431"/>
      <c r="F19" s="1004" t="s">
        <v>29</v>
      </c>
      <c r="G19" s="1004"/>
      <c r="H19" s="1004"/>
      <c r="I19" s="431"/>
      <c r="J19" s="431"/>
      <c r="K19" s="439"/>
    </row>
    <row r="20" spans="2:11" ht="18.75" x14ac:dyDescent="0.15">
      <c r="B20" s="1000"/>
      <c r="C20" s="434"/>
      <c r="D20" s="457"/>
      <c r="E20" s="457"/>
      <c r="F20" s="1004" t="s">
        <v>30</v>
      </c>
      <c r="G20" s="1004"/>
      <c r="H20" s="1004"/>
      <c r="I20" s="457"/>
      <c r="J20" s="457"/>
      <c r="K20" s="439"/>
    </row>
    <row r="21" spans="2:11" ht="18.75" x14ac:dyDescent="0.15">
      <c r="B21" s="461"/>
      <c r="C21" s="435"/>
      <c r="D21" s="454"/>
      <c r="E21" s="430"/>
      <c r="F21" s="451"/>
      <c r="G21" s="451"/>
      <c r="H21" s="451"/>
      <c r="I21" s="430"/>
      <c r="J21" s="454"/>
      <c r="K21" s="452"/>
    </row>
    <row r="22" spans="2:11" ht="14.25" x14ac:dyDescent="0.15">
      <c r="B22" s="1008" t="s">
        <v>118</v>
      </c>
      <c r="C22" s="1014" t="s">
        <v>174</v>
      </c>
      <c r="D22" s="1013">
        <v>0</v>
      </c>
      <c r="E22" s="432"/>
      <c r="F22" s="453">
        <v>0</v>
      </c>
      <c r="G22" s="453" t="s">
        <v>81</v>
      </c>
      <c r="H22" s="453">
        <v>2</v>
      </c>
      <c r="I22" s="432"/>
      <c r="J22" s="1013">
        <v>9</v>
      </c>
      <c r="K22" s="1014" t="s">
        <v>193</v>
      </c>
    </row>
    <row r="23" spans="2:11" ht="14.25" customHeight="1" x14ac:dyDescent="0.15">
      <c r="B23" s="1009"/>
      <c r="C23" s="1014"/>
      <c r="D23" s="1013"/>
      <c r="E23" s="432"/>
      <c r="F23" s="453">
        <v>0</v>
      </c>
      <c r="G23" s="453" t="s">
        <v>81</v>
      </c>
      <c r="H23" s="453">
        <v>7</v>
      </c>
      <c r="I23" s="432"/>
      <c r="J23" s="1013"/>
      <c r="K23" s="1014"/>
    </row>
    <row r="24" spans="2:11" ht="14.25" customHeight="1" x14ac:dyDescent="0.15">
      <c r="B24" s="1009"/>
      <c r="C24" s="436"/>
      <c r="D24" s="456"/>
      <c r="E24" s="432"/>
      <c r="F24" s="1007" t="s">
        <v>28</v>
      </c>
      <c r="G24" s="1007"/>
      <c r="H24" s="1007"/>
      <c r="I24" s="432"/>
      <c r="J24" s="456"/>
      <c r="K24" s="440" t="s">
        <v>194</v>
      </c>
    </row>
    <row r="25" spans="2:11" ht="18.75" x14ac:dyDescent="0.15">
      <c r="B25" s="1009"/>
      <c r="C25" s="437"/>
      <c r="D25" s="456"/>
      <c r="E25" s="432"/>
      <c r="F25" s="1007" t="s">
        <v>29</v>
      </c>
      <c r="G25" s="1007"/>
      <c r="H25" s="1007"/>
      <c r="I25" s="432"/>
      <c r="J25" s="456"/>
      <c r="K25" s="441"/>
    </row>
    <row r="26" spans="2:11" ht="18.75" x14ac:dyDescent="0.15">
      <c r="B26" s="1010"/>
      <c r="C26" s="437"/>
      <c r="D26" s="456"/>
      <c r="E26" s="432"/>
      <c r="F26" s="1007" t="s">
        <v>30</v>
      </c>
      <c r="G26" s="1007"/>
      <c r="H26" s="1007"/>
      <c r="I26" s="432"/>
      <c r="J26" s="456"/>
      <c r="K26" s="441"/>
    </row>
    <row r="27" spans="2:11" ht="18.75" x14ac:dyDescent="0.15">
      <c r="B27" s="461"/>
      <c r="C27" s="435"/>
      <c r="D27" s="454"/>
      <c r="E27" s="430"/>
      <c r="F27" s="451"/>
      <c r="G27" s="451"/>
      <c r="H27" s="451"/>
      <c r="I27" s="430"/>
      <c r="J27" s="454"/>
      <c r="K27" s="452"/>
    </row>
    <row r="28" spans="2:11" ht="18.75" customHeight="1" x14ac:dyDescent="0.15">
      <c r="B28" s="1006" t="s">
        <v>118</v>
      </c>
      <c r="C28" s="1001" t="s">
        <v>47</v>
      </c>
      <c r="D28" s="1002">
        <v>10</v>
      </c>
      <c r="E28" s="459"/>
      <c r="F28" s="455">
        <v>4</v>
      </c>
      <c r="G28" s="455" t="s">
        <v>81</v>
      </c>
      <c r="H28" s="455">
        <v>0</v>
      </c>
      <c r="I28" s="459"/>
      <c r="J28" s="1002">
        <v>0</v>
      </c>
      <c r="K28" s="1001" t="s">
        <v>174</v>
      </c>
    </row>
    <row r="29" spans="2:11" ht="14.25" customHeight="1" x14ac:dyDescent="0.15">
      <c r="B29" s="999"/>
      <c r="C29" s="1001"/>
      <c r="D29" s="1002"/>
      <c r="E29" s="459"/>
      <c r="F29" s="455">
        <v>6</v>
      </c>
      <c r="G29" s="455" t="s">
        <v>81</v>
      </c>
      <c r="H29" s="455">
        <v>0</v>
      </c>
      <c r="I29" s="459"/>
      <c r="J29" s="1002"/>
      <c r="K29" s="1001"/>
    </row>
    <row r="30" spans="2:11" ht="14.25" customHeight="1" x14ac:dyDescent="0.15">
      <c r="B30" s="999"/>
      <c r="C30" s="433" t="s">
        <v>195</v>
      </c>
      <c r="D30" s="431"/>
      <c r="E30" s="431"/>
      <c r="F30" s="1004" t="s">
        <v>28</v>
      </c>
      <c r="G30" s="1004"/>
      <c r="H30" s="1004"/>
      <c r="I30" s="431"/>
      <c r="J30" s="431"/>
      <c r="K30" s="438"/>
    </row>
    <row r="31" spans="2:11" ht="18.75" x14ac:dyDescent="0.15">
      <c r="B31" s="999"/>
      <c r="C31" s="434"/>
      <c r="D31" s="431"/>
      <c r="E31" s="431"/>
      <c r="F31" s="1004" t="s">
        <v>29</v>
      </c>
      <c r="G31" s="1004"/>
      <c r="H31" s="1004"/>
      <c r="I31" s="431"/>
      <c r="J31" s="431"/>
      <c r="K31" s="439"/>
    </row>
    <row r="32" spans="2:11" ht="18.75" x14ac:dyDescent="0.15">
      <c r="B32" s="1000"/>
      <c r="C32" s="434"/>
      <c r="D32" s="457"/>
      <c r="E32" s="457"/>
      <c r="F32" s="1004" t="s">
        <v>30</v>
      </c>
      <c r="G32" s="1004"/>
      <c r="H32" s="1004"/>
      <c r="I32" s="457"/>
      <c r="J32" s="457"/>
      <c r="K32" s="439"/>
    </row>
    <row r="33" spans="3:11" ht="18.75" x14ac:dyDescent="0.15">
      <c r="C33" s="420"/>
      <c r="D33" s="426"/>
      <c r="E33" s="410"/>
      <c r="F33" s="1024"/>
      <c r="G33" s="1024"/>
      <c r="H33" s="1024"/>
      <c r="I33" s="410"/>
      <c r="J33" s="426"/>
      <c r="K33" s="423"/>
    </row>
    <row r="34" spans="3:11" x14ac:dyDescent="0.15">
      <c r="C34" s="425"/>
      <c r="F34" s="425"/>
      <c r="G34" s="425"/>
      <c r="H34" s="425"/>
      <c r="K34" s="425"/>
    </row>
    <row r="35" spans="3:11" x14ac:dyDescent="0.15">
      <c r="K35" s="139"/>
    </row>
  </sheetData>
  <mergeCells count="45">
    <mergeCell ref="B28:B32"/>
    <mergeCell ref="C28:C29"/>
    <mergeCell ref="D28:D29"/>
    <mergeCell ref="K28:K29"/>
    <mergeCell ref="F30:H30"/>
    <mergeCell ref="F31:H31"/>
    <mergeCell ref="F32:H32"/>
    <mergeCell ref="J28:J29"/>
    <mergeCell ref="B22:B26"/>
    <mergeCell ref="C22:C23"/>
    <mergeCell ref="D22:D23"/>
    <mergeCell ref="J22:J23"/>
    <mergeCell ref="K22:K23"/>
    <mergeCell ref="F24:H24"/>
    <mergeCell ref="F25:H25"/>
    <mergeCell ref="F26:H26"/>
    <mergeCell ref="F33:H33"/>
    <mergeCell ref="B1:J1"/>
    <mergeCell ref="D2:J2"/>
    <mergeCell ref="B4:B8"/>
    <mergeCell ref="C4:C5"/>
    <mergeCell ref="D4:D5"/>
    <mergeCell ref="E4:E5"/>
    <mergeCell ref="I4:I5"/>
    <mergeCell ref="J4:J5"/>
    <mergeCell ref="F6:H6"/>
    <mergeCell ref="F7:H7"/>
    <mergeCell ref="F8:H8"/>
    <mergeCell ref="B10:B14"/>
    <mergeCell ref="C10:C11"/>
    <mergeCell ref="D10:D11"/>
    <mergeCell ref="J10:J11"/>
    <mergeCell ref="B16:B20"/>
    <mergeCell ref="C16:C17"/>
    <mergeCell ref="D16:D17"/>
    <mergeCell ref="K16:K17"/>
    <mergeCell ref="F18:H18"/>
    <mergeCell ref="F19:H19"/>
    <mergeCell ref="F20:H20"/>
    <mergeCell ref="F13:H13"/>
    <mergeCell ref="F14:H14"/>
    <mergeCell ref="J16:J17"/>
    <mergeCell ref="K4:K5"/>
    <mergeCell ref="K10:K11"/>
    <mergeCell ref="F12:H12"/>
  </mergeCells>
  <phoneticPr fontId="27"/>
  <dataValidations count="1">
    <dataValidation type="list" allowBlank="1" showInputMessage="1" showErrorMessage="1" sqref="B4:B8 B10:B14 B16:B20" xr:uid="{00000000-0002-0000-0B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5"/>
  <sheetViews>
    <sheetView view="pageBreakPreview" zoomScale="80" zoomScaleNormal="80" zoomScaleSheetLayoutView="80" workbookViewId="0">
      <selection activeCell="C2" sqref="C2"/>
    </sheetView>
  </sheetViews>
  <sheetFormatPr defaultColWidth="9" defaultRowHeight="13.5" x14ac:dyDescent="0.15"/>
  <cols>
    <col min="1" max="1" width="2.5" style="365" customWidth="1"/>
    <col min="2" max="2" width="4.375" style="137" customWidth="1"/>
    <col min="3" max="3" width="24.875" style="137" customWidth="1"/>
    <col min="4" max="4" width="4.375" style="137" customWidth="1"/>
    <col min="5" max="5" width="2.25" style="137" customWidth="1"/>
    <col min="6" max="8" width="3.5" style="137" customWidth="1"/>
    <col min="9" max="9" width="2.25" style="137" customWidth="1"/>
    <col min="10" max="10" width="4.375" style="137" customWidth="1"/>
    <col min="11" max="11" width="24.875" style="137" customWidth="1"/>
    <col min="12" max="12" width="6.875" style="49" customWidth="1"/>
    <col min="13" max="13" width="0" style="49" hidden="1" customWidth="1"/>
    <col min="14" max="16384" width="9" style="49"/>
  </cols>
  <sheetData>
    <row r="1" spans="2:1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366" t="s">
        <v>22</v>
      </c>
    </row>
    <row r="2" spans="2:13" ht="18.75" x14ac:dyDescent="0.15">
      <c r="B2" s="365"/>
      <c r="C2" s="400" t="s">
        <v>180</v>
      </c>
      <c r="D2" s="1034" t="s">
        <v>181</v>
      </c>
      <c r="E2" s="1034"/>
      <c r="F2" s="1034"/>
      <c r="G2" s="1034"/>
      <c r="H2" s="1034"/>
      <c r="I2" s="1034"/>
      <c r="J2" s="1034"/>
      <c r="K2" s="401"/>
    </row>
    <row r="3" spans="2:13" ht="18.75" x14ac:dyDescent="0.15">
      <c r="B3" s="397" t="s">
        <v>46</v>
      </c>
      <c r="C3" s="380"/>
      <c r="D3" s="381"/>
      <c r="E3" s="382"/>
      <c r="F3" s="383"/>
      <c r="G3" s="384"/>
      <c r="H3" s="385"/>
      <c r="I3" s="385"/>
      <c r="J3" s="386"/>
      <c r="K3" s="387" t="s">
        <v>182</v>
      </c>
    </row>
    <row r="4" spans="2:13" ht="14.25" customHeight="1" x14ac:dyDescent="0.15">
      <c r="B4" s="1006" t="s">
        <v>48</v>
      </c>
      <c r="C4" s="1028" t="s">
        <v>56</v>
      </c>
      <c r="D4" s="1029">
        <f>IF(ISBLANK(F4),"",SUM(F4:F5))</f>
        <v>0</v>
      </c>
      <c r="E4" s="1035"/>
      <c r="F4" s="405">
        <v>0</v>
      </c>
      <c r="G4" s="405" t="s">
        <v>168</v>
      </c>
      <c r="H4" s="405">
        <v>0</v>
      </c>
      <c r="I4" s="1035"/>
      <c r="J4" s="1029">
        <f>IF(ISBLANK(H4),"",SUM(H4:H5))</f>
        <v>2</v>
      </c>
      <c r="K4" s="1028" t="s">
        <v>150</v>
      </c>
      <c r="M4" s="403" t="s">
        <v>169</v>
      </c>
    </row>
    <row r="5" spans="2:13" ht="14.25" customHeight="1" x14ac:dyDescent="0.15">
      <c r="B5" s="999"/>
      <c r="C5" s="1028"/>
      <c r="D5" s="1029"/>
      <c r="E5" s="1035"/>
      <c r="F5" s="405">
        <v>0</v>
      </c>
      <c r="G5" s="405" t="s">
        <v>168</v>
      </c>
      <c r="H5" s="405">
        <v>2</v>
      </c>
      <c r="I5" s="1035"/>
      <c r="J5" s="1029"/>
      <c r="K5" s="1028"/>
      <c r="M5" s="403" t="s">
        <v>118</v>
      </c>
    </row>
    <row r="6" spans="2:13" ht="18.75" x14ac:dyDescent="0.15">
      <c r="B6" s="999"/>
      <c r="C6" s="370"/>
      <c r="D6" s="404"/>
      <c r="E6" s="404"/>
      <c r="F6" s="1030" t="s">
        <v>28</v>
      </c>
      <c r="G6" s="1030"/>
      <c r="H6" s="1030"/>
      <c r="I6" s="404"/>
      <c r="J6" s="404"/>
      <c r="K6" s="375" t="s">
        <v>183</v>
      </c>
    </row>
    <row r="7" spans="2:13" ht="18.75" x14ac:dyDescent="0.15">
      <c r="B7" s="999"/>
      <c r="C7" s="371"/>
      <c r="D7" s="404"/>
      <c r="E7" s="404"/>
      <c r="F7" s="1030" t="s">
        <v>29</v>
      </c>
      <c r="G7" s="1030"/>
      <c r="H7" s="1030"/>
      <c r="I7" s="404"/>
      <c r="J7" s="404"/>
      <c r="K7" s="376"/>
    </row>
    <row r="8" spans="2:13" ht="18.75" x14ac:dyDescent="0.15">
      <c r="B8" s="1000"/>
      <c r="C8" s="371"/>
      <c r="D8" s="406"/>
      <c r="E8" s="406"/>
      <c r="F8" s="1030" t="s">
        <v>30</v>
      </c>
      <c r="G8" s="1030"/>
      <c r="H8" s="1030"/>
      <c r="I8" s="406"/>
      <c r="J8" s="406"/>
      <c r="K8" s="376"/>
    </row>
    <row r="9" spans="2:13" ht="18.75" x14ac:dyDescent="0.15">
      <c r="B9" s="407"/>
      <c r="C9" s="408"/>
      <c r="D9" s="418"/>
      <c r="E9" s="410"/>
      <c r="F9" s="422"/>
      <c r="G9" s="422"/>
      <c r="H9" s="422"/>
      <c r="I9" s="410"/>
      <c r="J9" s="418"/>
      <c r="K9" s="419"/>
    </row>
    <row r="10" spans="2:13" ht="14.25" customHeight="1" x14ac:dyDescent="0.15">
      <c r="B10" s="1008" t="s">
        <v>48</v>
      </c>
      <c r="C10" s="1031" t="s">
        <v>96</v>
      </c>
      <c r="D10" s="1032">
        <f>IF(ISBLANK(F10),"",SUM(F10:F11))</f>
        <v>1</v>
      </c>
      <c r="E10" s="413"/>
      <c r="F10" s="416">
        <v>0</v>
      </c>
      <c r="G10" s="416" t="s">
        <v>168</v>
      </c>
      <c r="H10" s="416">
        <v>0</v>
      </c>
      <c r="I10" s="413"/>
      <c r="J10" s="1032">
        <f>IF(ISBLANK(H10),"",SUM(H10:H11))</f>
        <v>1</v>
      </c>
      <c r="K10" s="1031" t="s">
        <v>184</v>
      </c>
    </row>
    <row r="11" spans="2:13" ht="14.25" customHeight="1" x14ac:dyDescent="0.15">
      <c r="B11" s="1009"/>
      <c r="C11" s="1031"/>
      <c r="D11" s="1032"/>
      <c r="E11" s="413"/>
      <c r="F11" s="416">
        <v>1</v>
      </c>
      <c r="G11" s="416" t="s">
        <v>168</v>
      </c>
      <c r="H11" s="416">
        <v>1</v>
      </c>
      <c r="I11" s="413"/>
      <c r="J11" s="1032"/>
      <c r="K11" s="1031"/>
    </row>
    <row r="12" spans="2:13" ht="18.75" x14ac:dyDescent="0.15">
      <c r="B12" s="1009"/>
      <c r="C12" s="373" t="s">
        <v>175</v>
      </c>
      <c r="D12" s="415"/>
      <c r="E12" s="413"/>
      <c r="F12" s="1033" t="s">
        <v>28</v>
      </c>
      <c r="G12" s="1033"/>
      <c r="H12" s="1033"/>
      <c r="I12" s="413"/>
      <c r="J12" s="415"/>
      <c r="K12" s="377" t="s">
        <v>185</v>
      </c>
    </row>
    <row r="13" spans="2:13" ht="18.75" x14ac:dyDescent="0.15">
      <c r="B13" s="1009"/>
      <c r="C13" s="374"/>
      <c r="D13" s="415"/>
      <c r="E13" s="413"/>
      <c r="F13" s="1033" t="s">
        <v>29</v>
      </c>
      <c r="G13" s="1033"/>
      <c r="H13" s="1033"/>
      <c r="I13" s="413"/>
      <c r="J13" s="415"/>
      <c r="K13" s="378"/>
    </row>
    <row r="14" spans="2:13" ht="18.75" x14ac:dyDescent="0.15">
      <c r="B14" s="1010"/>
      <c r="C14" s="374"/>
      <c r="D14" s="415"/>
      <c r="E14" s="413"/>
      <c r="F14" s="1033" t="s">
        <v>30</v>
      </c>
      <c r="G14" s="1033"/>
      <c r="H14" s="1033"/>
      <c r="I14" s="413"/>
      <c r="J14" s="415"/>
      <c r="K14" s="378"/>
    </row>
    <row r="15" spans="2:13" ht="18.75" x14ac:dyDescent="0.15">
      <c r="B15" s="407"/>
      <c r="C15" s="408"/>
      <c r="D15" s="418"/>
      <c r="E15" s="410"/>
      <c r="F15" s="422"/>
      <c r="G15" s="422"/>
      <c r="H15" s="422"/>
      <c r="I15" s="410"/>
      <c r="J15" s="418"/>
      <c r="K15" s="419"/>
    </row>
    <row r="16" spans="2:13" ht="14.25" customHeight="1" x14ac:dyDescent="0.15">
      <c r="B16" s="1006" t="s">
        <v>48</v>
      </c>
      <c r="C16" s="1028"/>
      <c r="D16" s="1029" t="str">
        <f>IF(ISBLANK(F16),"",SUM(F16:F17))</f>
        <v/>
      </c>
      <c r="E16" s="417"/>
      <c r="F16" s="405"/>
      <c r="G16" s="405" t="s">
        <v>168</v>
      </c>
      <c r="H16" s="405"/>
      <c r="I16" s="417"/>
      <c r="J16" s="1029" t="str">
        <f>IF(ISBLANK(H16),"",SUM(H16:H17))</f>
        <v/>
      </c>
      <c r="K16" s="1028"/>
    </row>
    <row r="17" spans="2:11" ht="14.25" customHeight="1" x14ac:dyDescent="0.15">
      <c r="B17" s="999"/>
      <c r="C17" s="1028"/>
      <c r="D17" s="1029"/>
      <c r="E17" s="417"/>
      <c r="F17" s="405"/>
      <c r="G17" s="405" t="s">
        <v>168</v>
      </c>
      <c r="H17" s="405"/>
      <c r="I17" s="417"/>
      <c r="J17" s="1029"/>
      <c r="K17" s="1028"/>
    </row>
    <row r="18" spans="2:11" ht="18.75" x14ac:dyDescent="0.15">
      <c r="B18" s="999"/>
      <c r="C18" s="370"/>
      <c r="D18" s="404"/>
      <c r="E18" s="404"/>
      <c r="F18" s="1030" t="s">
        <v>28</v>
      </c>
      <c r="G18" s="1030"/>
      <c r="H18" s="1030"/>
      <c r="I18" s="404"/>
      <c r="J18" s="404"/>
      <c r="K18" s="375"/>
    </row>
    <row r="19" spans="2:11" ht="18.75" x14ac:dyDescent="0.15">
      <c r="B19" s="999"/>
      <c r="C19" s="371"/>
      <c r="D19" s="404"/>
      <c r="E19" s="404"/>
      <c r="F19" s="1030" t="s">
        <v>29</v>
      </c>
      <c r="G19" s="1030"/>
      <c r="H19" s="1030"/>
      <c r="I19" s="404"/>
      <c r="J19" s="404"/>
      <c r="K19" s="376"/>
    </row>
    <row r="20" spans="2:11" ht="18.75" x14ac:dyDescent="0.15">
      <c r="B20" s="1000"/>
      <c r="C20" s="371"/>
      <c r="D20" s="406"/>
      <c r="E20" s="406"/>
      <c r="F20" s="1030" t="s">
        <v>30</v>
      </c>
      <c r="G20" s="1030"/>
      <c r="H20" s="1030"/>
      <c r="I20" s="406"/>
      <c r="J20" s="406"/>
      <c r="K20" s="376"/>
    </row>
    <row r="21" spans="2:11" ht="18.75" x14ac:dyDescent="0.15">
      <c r="B21" s="407"/>
      <c r="C21" s="408"/>
      <c r="D21" s="418"/>
      <c r="E21" s="410"/>
      <c r="F21" s="422"/>
      <c r="G21" s="422"/>
      <c r="H21" s="422"/>
      <c r="I21" s="410"/>
      <c r="J21" s="418"/>
      <c r="K21" s="419"/>
    </row>
    <row r="22" spans="2:11" ht="18.75" x14ac:dyDescent="0.15">
      <c r="B22" s="418"/>
      <c r="C22" s="408"/>
      <c r="D22" s="418"/>
      <c r="E22" s="410"/>
      <c r="F22" s="422"/>
      <c r="G22" s="422"/>
      <c r="H22" s="422"/>
      <c r="I22" s="410"/>
      <c r="J22" s="418"/>
      <c r="K22" s="419"/>
    </row>
    <row r="23" spans="2:11" ht="14.25" customHeight="1" x14ac:dyDescent="0.15">
      <c r="B23" s="1026"/>
      <c r="C23" s="1027"/>
      <c r="D23" s="1026"/>
      <c r="E23" s="410"/>
      <c r="F23" s="422"/>
      <c r="G23" s="422"/>
      <c r="H23" s="422"/>
      <c r="I23" s="410"/>
      <c r="J23" s="1026"/>
      <c r="K23" s="1027"/>
    </row>
    <row r="24" spans="2:11" ht="14.25" customHeight="1" x14ac:dyDescent="0.15">
      <c r="B24" s="1026"/>
      <c r="C24" s="1027"/>
      <c r="D24" s="1026"/>
      <c r="E24" s="410"/>
      <c r="F24" s="422"/>
      <c r="G24" s="422"/>
      <c r="H24" s="422"/>
      <c r="I24" s="410"/>
      <c r="J24" s="1026"/>
      <c r="K24" s="1027"/>
    </row>
    <row r="25" spans="2:11" ht="18.75" x14ac:dyDescent="0.15">
      <c r="B25" s="418"/>
      <c r="C25" s="420"/>
      <c r="D25" s="421"/>
      <c r="E25" s="421"/>
      <c r="F25" s="1024"/>
      <c r="G25" s="1024"/>
      <c r="H25" s="1024"/>
      <c r="I25" s="421"/>
      <c r="J25" s="421"/>
      <c r="K25" s="423"/>
    </row>
    <row r="26" spans="2:11" ht="18.75" x14ac:dyDescent="0.15">
      <c r="B26" s="418"/>
      <c r="C26" s="420"/>
      <c r="D26" s="421"/>
      <c r="E26" s="421"/>
      <c r="F26" s="1024"/>
      <c r="G26" s="1024"/>
      <c r="H26" s="1024"/>
      <c r="I26" s="421"/>
      <c r="J26" s="421"/>
      <c r="K26" s="423"/>
    </row>
    <row r="27" spans="2:11" ht="18.75" x14ac:dyDescent="0.15">
      <c r="B27" s="418"/>
      <c r="C27" s="420"/>
      <c r="D27" s="418"/>
      <c r="E27" s="418"/>
      <c r="F27" s="1024"/>
      <c r="G27" s="1024"/>
      <c r="H27" s="1024"/>
      <c r="I27" s="418"/>
      <c r="J27" s="418"/>
      <c r="K27" s="423"/>
    </row>
    <row r="28" spans="2:11" ht="18.75" customHeight="1" x14ac:dyDescent="0.15">
      <c r="C28" s="1025"/>
      <c r="D28" s="1025"/>
      <c r="E28" s="1025"/>
      <c r="F28" s="1025"/>
      <c r="G28" s="1025"/>
      <c r="H28" s="1025"/>
      <c r="I28" s="1025"/>
      <c r="J28" s="1025"/>
      <c r="K28" s="1025"/>
    </row>
    <row r="29" spans="2:11" ht="14.25" customHeight="1" x14ac:dyDescent="0.15">
      <c r="C29" s="1025"/>
      <c r="D29" s="1025"/>
      <c r="E29" s="1025"/>
      <c r="F29" s="1025"/>
      <c r="G29" s="1025"/>
      <c r="H29" s="1025"/>
      <c r="I29" s="1025"/>
      <c r="J29" s="1025"/>
      <c r="K29" s="1025"/>
    </row>
    <row r="30" spans="2:11" ht="14.25" customHeight="1" x14ac:dyDescent="0.15">
      <c r="C30" s="424"/>
      <c r="D30" s="421"/>
      <c r="E30" s="410"/>
      <c r="F30" s="422"/>
      <c r="G30" s="422"/>
      <c r="H30" s="422"/>
      <c r="I30" s="410"/>
      <c r="J30" s="421"/>
      <c r="K30" s="424"/>
    </row>
    <row r="31" spans="2:11" ht="18.75" x14ac:dyDescent="0.15">
      <c r="C31" s="420"/>
      <c r="D31" s="418"/>
      <c r="E31" s="410"/>
      <c r="F31" s="1024"/>
      <c r="G31" s="1024"/>
      <c r="H31" s="1024"/>
      <c r="I31" s="410"/>
      <c r="J31" s="418"/>
      <c r="K31" s="423"/>
    </row>
    <row r="32" spans="2:11" ht="18.75" x14ac:dyDescent="0.15">
      <c r="C32" s="420"/>
      <c r="D32" s="418"/>
      <c r="E32" s="410"/>
      <c r="F32" s="1024"/>
      <c r="G32" s="1024"/>
      <c r="H32" s="1024"/>
      <c r="I32" s="410"/>
      <c r="J32" s="418"/>
      <c r="K32" s="423"/>
    </row>
    <row r="33" spans="3:11" ht="18.75" x14ac:dyDescent="0.15">
      <c r="C33" s="420"/>
      <c r="D33" s="418"/>
      <c r="E33" s="410"/>
      <c r="F33" s="1024"/>
      <c r="G33" s="1024"/>
      <c r="H33" s="1024"/>
      <c r="I33" s="410"/>
      <c r="J33" s="418"/>
      <c r="K33" s="423"/>
    </row>
    <row r="34" spans="3:11" x14ac:dyDescent="0.15">
      <c r="C34" s="425"/>
      <c r="F34" s="425"/>
      <c r="G34" s="425"/>
      <c r="H34" s="425"/>
      <c r="K34" s="425"/>
    </row>
    <row r="35" spans="3:11" x14ac:dyDescent="0.15">
      <c r="K35" s="139"/>
    </row>
  </sheetData>
  <mergeCells count="40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3:B24"/>
    <mergeCell ref="C23:C24"/>
    <mergeCell ref="D23:D24"/>
    <mergeCell ref="J23:J24"/>
    <mergeCell ref="K23:K24"/>
    <mergeCell ref="F33:H33"/>
    <mergeCell ref="F25:H25"/>
    <mergeCell ref="F26:H26"/>
    <mergeCell ref="F27:H27"/>
    <mergeCell ref="C28:K29"/>
    <mergeCell ref="F31:H31"/>
    <mergeCell ref="F32:H32"/>
  </mergeCells>
  <phoneticPr fontId="27"/>
  <dataValidations count="1">
    <dataValidation type="list" allowBlank="1" showInputMessage="1" showErrorMessage="1" sqref="B4:B8 B10:B14 B16:B20" xr:uid="{00000000-0002-0000-0C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52"/>
  <sheetViews>
    <sheetView view="pageBreakPreview" zoomScale="80" zoomScaleNormal="80" zoomScaleSheetLayoutView="80" workbookViewId="0">
      <selection activeCell="C24" sqref="C24"/>
    </sheetView>
  </sheetViews>
  <sheetFormatPr defaultColWidth="9" defaultRowHeight="13.5" x14ac:dyDescent="0.15"/>
  <cols>
    <col min="1" max="1" width="2.5" style="365" customWidth="1"/>
    <col min="2" max="2" width="4.375" style="137" customWidth="1"/>
    <col min="3" max="3" width="24.875" style="137" customWidth="1"/>
    <col min="4" max="4" width="4.375" style="137" customWidth="1"/>
    <col min="5" max="5" width="2.25" style="137" customWidth="1"/>
    <col min="6" max="8" width="3.5" style="137" customWidth="1"/>
    <col min="9" max="9" width="2.25" style="137" customWidth="1"/>
    <col min="10" max="10" width="4.375" style="137" customWidth="1"/>
    <col min="11" max="11" width="24.875" style="137" customWidth="1"/>
    <col min="12" max="12" width="6.875" style="49" customWidth="1"/>
    <col min="13" max="13" width="0" style="49" hidden="1" customWidth="1"/>
    <col min="14" max="16384" width="9" style="49"/>
  </cols>
  <sheetData>
    <row r="1" spans="2:1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366" t="s">
        <v>22</v>
      </c>
    </row>
    <row r="2" spans="2:13" ht="18.75" x14ac:dyDescent="0.15">
      <c r="B2" s="365"/>
      <c r="C2" s="399" t="s">
        <v>170</v>
      </c>
      <c r="D2" s="1034" t="s">
        <v>171</v>
      </c>
      <c r="E2" s="1034"/>
      <c r="F2" s="1034"/>
      <c r="G2" s="1034"/>
      <c r="H2" s="1034"/>
      <c r="I2" s="1034"/>
      <c r="J2" s="1034"/>
      <c r="K2" s="401"/>
    </row>
    <row r="3" spans="2:13" ht="18.75" x14ac:dyDescent="0.15">
      <c r="B3" s="397" t="s">
        <v>46</v>
      </c>
      <c r="C3" s="380"/>
      <c r="D3" s="381"/>
      <c r="E3" s="382"/>
      <c r="F3" s="383"/>
      <c r="G3" s="384"/>
      <c r="H3" s="385"/>
      <c r="I3" s="385"/>
      <c r="J3" s="386"/>
      <c r="K3" s="387" t="s">
        <v>79</v>
      </c>
    </row>
    <row r="4" spans="2:13" ht="14.25" customHeight="1" x14ac:dyDescent="0.15">
      <c r="B4" s="1006" t="s">
        <v>118</v>
      </c>
      <c r="C4" s="1028" t="s">
        <v>172</v>
      </c>
      <c r="D4" s="1029">
        <f>IF(ISBLANK(F4),"",SUM(F4:F5))</f>
        <v>7</v>
      </c>
      <c r="E4" s="1035"/>
      <c r="F4" s="402">
        <v>7</v>
      </c>
      <c r="G4" s="402" t="s">
        <v>168</v>
      </c>
      <c r="H4" s="402">
        <v>0</v>
      </c>
      <c r="I4" s="1035"/>
      <c r="J4" s="1029">
        <f>IF(ISBLANK(H4),"",SUM(H4:H5))</f>
        <v>0</v>
      </c>
      <c r="K4" s="1028" t="s">
        <v>131</v>
      </c>
      <c r="M4" s="403" t="s">
        <v>169</v>
      </c>
    </row>
    <row r="5" spans="2:13" ht="14.25" customHeight="1" x14ac:dyDescent="0.15">
      <c r="B5" s="999"/>
      <c r="C5" s="1028"/>
      <c r="D5" s="1029"/>
      <c r="E5" s="1035"/>
      <c r="F5" s="402">
        <v>0</v>
      </c>
      <c r="G5" s="402" t="s">
        <v>168</v>
      </c>
      <c r="H5" s="402">
        <v>0</v>
      </c>
      <c r="I5" s="1035"/>
      <c r="J5" s="1029"/>
      <c r="K5" s="1028"/>
      <c r="M5" s="403" t="s">
        <v>118</v>
      </c>
    </row>
    <row r="6" spans="2:13" ht="18.75" x14ac:dyDescent="0.15">
      <c r="B6" s="999"/>
      <c r="C6" s="370" t="s">
        <v>173</v>
      </c>
      <c r="D6" s="404"/>
      <c r="E6" s="404"/>
      <c r="F6" s="1030" t="s">
        <v>28</v>
      </c>
      <c r="G6" s="1030"/>
      <c r="H6" s="1030"/>
      <c r="I6" s="404"/>
      <c r="J6" s="404"/>
      <c r="K6" s="375"/>
    </row>
    <row r="7" spans="2:13" ht="18.75" x14ac:dyDescent="0.15">
      <c r="B7" s="999"/>
      <c r="C7" s="371"/>
      <c r="D7" s="404"/>
      <c r="E7" s="404"/>
      <c r="F7" s="1030" t="s">
        <v>29</v>
      </c>
      <c r="G7" s="1030"/>
      <c r="H7" s="1030"/>
      <c r="I7" s="404"/>
      <c r="J7" s="404"/>
      <c r="K7" s="376"/>
    </row>
    <row r="8" spans="2:13" ht="18.75" x14ac:dyDescent="0.15">
      <c r="B8" s="1000"/>
      <c r="C8" s="371"/>
      <c r="D8" s="406"/>
      <c r="E8" s="406"/>
      <c r="F8" s="1030" t="s">
        <v>30</v>
      </c>
      <c r="G8" s="1030"/>
      <c r="H8" s="1030"/>
      <c r="I8" s="406"/>
      <c r="J8" s="406"/>
      <c r="K8" s="376"/>
    </row>
    <row r="9" spans="2:13" ht="18.75" x14ac:dyDescent="0.15">
      <c r="B9" s="407"/>
      <c r="C9" s="408"/>
      <c r="D9" s="409"/>
      <c r="E9" s="410"/>
      <c r="F9" s="411"/>
      <c r="G9" s="411"/>
      <c r="H9" s="411"/>
      <c r="I9" s="410"/>
      <c r="J9" s="409"/>
      <c r="K9" s="412"/>
    </row>
    <row r="10" spans="2:13" ht="14.25" customHeight="1" x14ac:dyDescent="0.15">
      <c r="B10" s="1008" t="s">
        <v>118</v>
      </c>
      <c r="C10" s="1031" t="s">
        <v>174</v>
      </c>
      <c r="D10" s="1032">
        <f>IF(ISBLANK(F10),"",SUM(F10:F11))</f>
        <v>1</v>
      </c>
      <c r="E10" s="413"/>
      <c r="F10" s="414">
        <v>1</v>
      </c>
      <c r="G10" s="414" t="s">
        <v>168</v>
      </c>
      <c r="H10" s="414">
        <v>6</v>
      </c>
      <c r="I10" s="413"/>
      <c r="J10" s="1032">
        <f>IF(ISBLANK(H10),"",SUM(H10:H11))</f>
        <v>9</v>
      </c>
      <c r="K10" s="1031" t="s">
        <v>53</v>
      </c>
    </row>
    <row r="11" spans="2:13" ht="14.25" customHeight="1" x14ac:dyDescent="0.15">
      <c r="B11" s="1009"/>
      <c r="C11" s="1031"/>
      <c r="D11" s="1032"/>
      <c r="E11" s="413"/>
      <c r="F11" s="414">
        <v>0</v>
      </c>
      <c r="G11" s="414" t="s">
        <v>168</v>
      </c>
      <c r="H11" s="414">
        <v>3</v>
      </c>
      <c r="I11" s="413"/>
      <c r="J11" s="1032"/>
      <c r="K11" s="1031"/>
    </row>
    <row r="12" spans="2:13" ht="18.75" x14ac:dyDescent="0.15">
      <c r="B12" s="1009"/>
      <c r="C12" s="373" t="s">
        <v>175</v>
      </c>
      <c r="D12" s="415"/>
      <c r="E12" s="413"/>
      <c r="F12" s="1033" t="s">
        <v>28</v>
      </c>
      <c r="G12" s="1033"/>
      <c r="H12" s="1033"/>
      <c r="I12" s="413"/>
      <c r="J12" s="415"/>
      <c r="K12" s="377" t="s">
        <v>176</v>
      </c>
    </row>
    <row r="13" spans="2:13" ht="18.75" x14ac:dyDescent="0.15">
      <c r="B13" s="1009"/>
      <c r="C13" s="374"/>
      <c r="D13" s="415"/>
      <c r="E13" s="413"/>
      <c r="F13" s="1033" t="s">
        <v>29</v>
      </c>
      <c r="G13" s="1033"/>
      <c r="H13" s="1033"/>
      <c r="I13" s="413"/>
      <c r="J13" s="415"/>
      <c r="K13" s="378"/>
    </row>
    <row r="14" spans="2:13" ht="18.75" x14ac:dyDescent="0.15">
      <c r="B14" s="1010"/>
      <c r="C14" s="374"/>
      <c r="D14" s="415"/>
      <c r="E14" s="413"/>
      <c r="F14" s="1033" t="s">
        <v>30</v>
      </c>
      <c r="G14" s="1033"/>
      <c r="H14" s="1033"/>
      <c r="I14" s="413"/>
      <c r="J14" s="415"/>
      <c r="K14" s="378"/>
    </row>
    <row r="15" spans="2:13" ht="18.75" x14ac:dyDescent="0.15">
      <c r="B15" s="407"/>
      <c r="C15" s="408"/>
      <c r="D15" s="409"/>
      <c r="E15" s="410"/>
      <c r="F15" s="411"/>
      <c r="G15" s="411"/>
      <c r="H15" s="411"/>
      <c r="I15" s="410"/>
      <c r="J15" s="409"/>
      <c r="K15" s="412"/>
    </row>
    <row r="16" spans="2:13" ht="14.25" customHeight="1" x14ac:dyDescent="0.15">
      <c r="B16" s="1006" t="s">
        <v>118</v>
      </c>
      <c r="C16" s="1028" t="s">
        <v>131</v>
      </c>
      <c r="D16" s="1029">
        <f>IF(ISBLANK(F16),"",SUM(F16:F17))</f>
        <v>0</v>
      </c>
      <c r="E16" s="417"/>
      <c r="F16" s="402">
        <v>0</v>
      </c>
      <c r="G16" s="402" t="s">
        <v>168</v>
      </c>
      <c r="H16" s="402">
        <v>11</v>
      </c>
      <c r="I16" s="417"/>
      <c r="J16" s="1029">
        <f>IF(ISBLANK(H16),"",SUM(H16:H17))</f>
        <v>15</v>
      </c>
      <c r="K16" s="1028" t="s">
        <v>122</v>
      </c>
    </row>
    <row r="17" spans="2:11" ht="14.25" customHeight="1" x14ac:dyDescent="0.15">
      <c r="B17" s="999"/>
      <c r="C17" s="1028"/>
      <c r="D17" s="1029"/>
      <c r="E17" s="417"/>
      <c r="F17" s="402">
        <v>0</v>
      </c>
      <c r="G17" s="402" t="s">
        <v>168</v>
      </c>
      <c r="H17" s="402">
        <v>4</v>
      </c>
      <c r="I17" s="417"/>
      <c r="J17" s="1029"/>
      <c r="K17" s="1028"/>
    </row>
    <row r="18" spans="2:11" ht="18.75" x14ac:dyDescent="0.15">
      <c r="B18" s="999"/>
      <c r="C18" s="370"/>
      <c r="D18" s="404"/>
      <c r="E18" s="404"/>
      <c r="F18" s="1030" t="s">
        <v>28</v>
      </c>
      <c r="G18" s="1030"/>
      <c r="H18" s="1030"/>
      <c r="I18" s="404"/>
      <c r="J18" s="404"/>
      <c r="K18" s="375" t="s">
        <v>177</v>
      </c>
    </row>
    <row r="19" spans="2:11" ht="18.75" x14ac:dyDescent="0.15">
      <c r="B19" s="999"/>
      <c r="C19" s="371"/>
      <c r="D19" s="404"/>
      <c r="E19" s="404"/>
      <c r="F19" s="1030" t="s">
        <v>29</v>
      </c>
      <c r="G19" s="1030"/>
      <c r="H19" s="1030"/>
      <c r="I19" s="404"/>
      <c r="J19" s="404"/>
      <c r="K19" s="376"/>
    </row>
    <row r="20" spans="2:11" ht="18.75" x14ac:dyDescent="0.15">
      <c r="B20" s="1000"/>
      <c r="C20" s="371"/>
      <c r="D20" s="406"/>
      <c r="E20" s="406"/>
      <c r="F20" s="1030" t="s">
        <v>30</v>
      </c>
      <c r="G20" s="1030"/>
      <c r="H20" s="1030"/>
      <c r="I20" s="406"/>
      <c r="J20" s="406"/>
      <c r="K20" s="376"/>
    </row>
    <row r="21" spans="2:11" ht="18.75" x14ac:dyDescent="0.15">
      <c r="B21" s="407"/>
      <c r="C21" s="408"/>
      <c r="D21" s="409"/>
      <c r="E21" s="410"/>
      <c r="F21" s="411"/>
      <c r="G21" s="411"/>
      <c r="H21" s="411"/>
      <c r="I21" s="410"/>
      <c r="J21" s="409"/>
      <c r="K21" s="412"/>
    </row>
    <row r="22" spans="2:11" ht="14.25" customHeight="1" x14ac:dyDescent="0.15">
      <c r="B22" s="1008" t="s">
        <v>48</v>
      </c>
      <c r="C22" s="1031" t="s">
        <v>106</v>
      </c>
      <c r="D22" s="1032">
        <f>IF(ISBLANK(F22),"",SUM(F22:F23))</f>
        <v>3</v>
      </c>
      <c r="E22" s="413"/>
      <c r="F22" s="414">
        <v>1</v>
      </c>
      <c r="G22" s="414" t="s">
        <v>168</v>
      </c>
      <c r="H22" s="414">
        <v>0</v>
      </c>
      <c r="I22" s="413"/>
      <c r="J22" s="1032">
        <f>IF(ISBLANK(H22),"",SUM(H22:H23))</f>
        <v>0</v>
      </c>
      <c r="K22" s="1031" t="s">
        <v>178</v>
      </c>
    </row>
    <row r="23" spans="2:11" ht="14.25" customHeight="1" x14ac:dyDescent="0.15">
      <c r="B23" s="1009"/>
      <c r="C23" s="1031"/>
      <c r="D23" s="1032"/>
      <c r="E23" s="413"/>
      <c r="F23" s="414">
        <v>2</v>
      </c>
      <c r="G23" s="414" t="s">
        <v>168</v>
      </c>
      <c r="H23" s="414">
        <v>0</v>
      </c>
      <c r="I23" s="413"/>
      <c r="J23" s="1032"/>
      <c r="K23" s="1031"/>
    </row>
    <row r="24" spans="2:11" ht="18.75" x14ac:dyDescent="0.15">
      <c r="B24" s="1009"/>
      <c r="C24" s="373" t="s">
        <v>179</v>
      </c>
      <c r="D24" s="415"/>
      <c r="E24" s="413"/>
      <c r="F24" s="1033" t="s">
        <v>28</v>
      </c>
      <c r="G24" s="1033"/>
      <c r="H24" s="1033"/>
      <c r="I24" s="413"/>
      <c r="J24" s="415"/>
      <c r="K24" s="377"/>
    </row>
    <row r="25" spans="2:11" ht="18.75" x14ac:dyDescent="0.15">
      <c r="B25" s="1009"/>
      <c r="C25" s="374"/>
      <c r="D25" s="415"/>
      <c r="E25" s="413"/>
      <c r="F25" s="1033" t="s">
        <v>29</v>
      </c>
      <c r="G25" s="1033"/>
      <c r="H25" s="1033"/>
      <c r="I25" s="413"/>
      <c r="J25" s="415"/>
      <c r="K25" s="378"/>
    </row>
    <row r="26" spans="2:11" ht="18.75" x14ac:dyDescent="0.15">
      <c r="B26" s="1010"/>
      <c r="C26" s="374"/>
      <c r="D26" s="415"/>
      <c r="E26" s="413"/>
      <c r="F26" s="1033" t="s">
        <v>30</v>
      </c>
      <c r="G26" s="1033"/>
      <c r="H26" s="1033"/>
      <c r="I26" s="413"/>
      <c r="J26" s="415"/>
      <c r="K26" s="378"/>
    </row>
    <row r="27" spans="2:11" ht="18.75" x14ac:dyDescent="0.15">
      <c r="B27" s="407"/>
      <c r="C27" s="408"/>
      <c r="D27" s="409"/>
      <c r="E27" s="410"/>
      <c r="F27" s="411"/>
      <c r="G27" s="411"/>
      <c r="H27" s="411"/>
      <c r="I27" s="410"/>
      <c r="J27" s="409"/>
      <c r="K27" s="412"/>
    </row>
    <row r="28" spans="2:11" ht="14.25" customHeight="1" x14ac:dyDescent="0.15">
      <c r="B28" s="1006"/>
      <c r="C28" s="1028"/>
      <c r="D28" s="1029" t="str">
        <f>IF(ISBLANK(F28),"",SUM(F28:F29))</f>
        <v/>
      </c>
      <c r="E28" s="417"/>
      <c r="F28" s="402"/>
      <c r="G28" s="402" t="s">
        <v>168</v>
      </c>
      <c r="H28" s="402"/>
      <c r="I28" s="417"/>
      <c r="J28" s="1029" t="str">
        <f>IF(ISBLANK(H28),"",SUM(H28:H29))</f>
        <v/>
      </c>
      <c r="K28" s="1028"/>
    </row>
    <row r="29" spans="2:11" ht="14.25" customHeight="1" x14ac:dyDescent="0.15">
      <c r="B29" s="999"/>
      <c r="C29" s="1028"/>
      <c r="D29" s="1029"/>
      <c r="E29" s="417"/>
      <c r="F29" s="402"/>
      <c r="G29" s="402" t="s">
        <v>168</v>
      </c>
      <c r="H29" s="402"/>
      <c r="I29" s="417"/>
      <c r="J29" s="1029"/>
      <c r="K29" s="1028"/>
    </row>
    <row r="30" spans="2:11" ht="18.75" x14ac:dyDescent="0.15">
      <c r="B30" s="999"/>
      <c r="C30" s="370"/>
      <c r="D30" s="404"/>
      <c r="E30" s="404"/>
      <c r="F30" s="1030" t="s">
        <v>28</v>
      </c>
      <c r="G30" s="1030"/>
      <c r="H30" s="1030"/>
      <c r="I30" s="404"/>
      <c r="J30" s="404"/>
      <c r="K30" s="375"/>
    </row>
    <row r="31" spans="2:11" ht="18.75" x14ac:dyDescent="0.15">
      <c r="B31" s="999"/>
      <c r="C31" s="371"/>
      <c r="D31" s="404"/>
      <c r="E31" s="404"/>
      <c r="F31" s="1030" t="s">
        <v>29</v>
      </c>
      <c r="G31" s="1030"/>
      <c r="H31" s="1030"/>
      <c r="I31" s="404"/>
      <c r="J31" s="404"/>
      <c r="K31" s="376"/>
    </row>
    <row r="32" spans="2:11" ht="18.75" x14ac:dyDescent="0.15">
      <c r="B32" s="1000"/>
      <c r="C32" s="371"/>
      <c r="D32" s="406"/>
      <c r="E32" s="406"/>
      <c r="F32" s="1030" t="s">
        <v>30</v>
      </c>
      <c r="G32" s="1030"/>
      <c r="H32" s="1030"/>
      <c r="I32" s="406"/>
      <c r="J32" s="406"/>
      <c r="K32" s="376"/>
    </row>
    <row r="33" spans="2:11" ht="18.75" x14ac:dyDescent="0.15">
      <c r="B33" s="407"/>
      <c r="C33" s="408"/>
      <c r="D33" s="409"/>
      <c r="E33" s="410"/>
      <c r="F33" s="411"/>
      <c r="G33" s="411"/>
      <c r="H33" s="411"/>
      <c r="I33" s="410"/>
      <c r="J33" s="409"/>
      <c r="K33" s="412"/>
    </row>
    <row r="34" spans="2:11" ht="14.25" customHeight="1" x14ac:dyDescent="0.15">
      <c r="B34" s="1008"/>
      <c r="C34" s="1031"/>
      <c r="D34" s="1032" t="str">
        <f>IF(ISBLANK(F34),"",SUM(F34:F35))</f>
        <v/>
      </c>
      <c r="E34" s="413"/>
      <c r="F34" s="414"/>
      <c r="G34" s="414" t="s">
        <v>168</v>
      </c>
      <c r="H34" s="414"/>
      <c r="I34" s="413"/>
      <c r="J34" s="1032" t="str">
        <f>IF(ISBLANK(H34),"",SUM(H34:H35))</f>
        <v/>
      </c>
      <c r="K34" s="1031"/>
    </row>
    <row r="35" spans="2:11" ht="14.25" customHeight="1" x14ac:dyDescent="0.15">
      <c r="B35" s="1009"/>
      <c r="C35" s="1031"/>
      <c r="D35" s="1032"/>
      <c r="E35" s="413"/>
      <c r="F35" s="414"/>
      <c r="G35" s="414" t="s">
        <v>168</v>
      </c>
      <c r="H35" s="414"/>
      <c r="I35" s="413"/>
      <c r="J35" s="1032"/>
      <c r="K35" s="1031"/>
    </row>
    <row r="36" spans="2:11" ht="18.75" x14ac:dyDescent="0.15">
      <c r="B36" s="1009"/>
      <c r="C36" s="373"/>
      <c r="D36" s="415"/>
      <c r="E36" s="413"/>
      <c r="F36" s="1033" t="s">
        <v>28</v>
      </c>
      <c r="G36" s="1033"/>
      <c r="H36" s="1033"/>
      <c r="I36" s="413"/>
      <c r="J36" s="415"/>
      <c r="K36" s="377"/>
    </row>
    <row r="37" spans="2:11" ht="18.75" x14ac:dyDescent="0.15">
      <c r="B37" s="1009"/>
      <c r="C37" s="374"/>
      <c r="D37" s="415"/>
      <c r="E37" s="413"/>
      <c r="F37" s="1033" t="s">
        <v>29</v>
      </c>
      <c r="G37" s="1033"/>
      <c r="H37" s="1033"/>
      <c r="I37" s="413"/>
      <c r="J37" s="415"/>
      <c r="K37" s="378"/>
    </row>
    <row r="38" spans="2:11" ht="18.75" x14ac:dyDescent="0.15">
      <c r="B38" s="1010"/>
      <c r="C38" s="374"/>
      <c r="D38" s="415"/>
      <c r="E38" s="413"/>
      <c r="F38" s="1033" t="s">
        <v>30</v>
      </c>
      <c r="G38" s="1033"/>
      <c r="H38" s="1033"/>
      <c r="I38" s="413"/>
      <c r="J38" s="415"/>
      <c r="K38" s="378"/>
    </row>
    <row r="39" spans="2:11" ht="18.75" x14ac:dyDescent="0.15">
      <c r="B39" s="409"/>
      <c r="C39" s="408"/>
      <c r="D39" s="409"/>
      <c r="E39" s="410"/>
      <c r="F39" s="411"/>
      <c r="G39" s="411"/>
      <c r="H39" s="411"/>
      <c r="I39" s="410"/>
      <c r="J39" s="409"/>
      <c r="K39" s="412"/>
    </row>
    <row r="40" spans="2:11" ht="14.25" customHeight="1" x14ac:dyDescent="0.15">
      <c r="B40" s="1026"/>
      <c r="C40" s="1027"/>
      <c r="D40" s="1026"/>
      <c r="E40" s="410"/>
      <c r="F40" s="411"/>
      <c r="G40" s="411"/>
      <c r="H40" s="411"/>
      <c r="I40" s="410"/>
      <c r="J40" s="1026"/>
      <c r="K40" s="1027"/>
    </row>
    <row r="41" spans="2:11" ht="14.25" customHeight="1" x14ac:dyDescent="0.15">
      <c r="B41" s="1026"/>
      <c r="C41" s="1027"/>
      <c r="D41" s="1026"/>
      <c r="E41" s="410"/>
      <c r="F41" s="411"/>
      <c r="G41" s="411"/>
      <c r="H41" s="411"/>
      <c r="I41" s="410"/>
      <c r="J41" s="1026"/>
      <c r="K41" s="1027"/>
    </row>
    <row r="42" spans="2:11" ht="18.75" x14ac:dyDescent="0.15">
      <c r="B42" s="409"/>
      <c r="C42" s="420"/>
      <c r="D42" s="421"/>
      <c r="E42" s="421"/>
      <c r="F42" s="1024"/>
      <c r="G42" s="1024"/>
      <c r="H42" s="1024"/>
      <c r="I42" s="421"/>
      <c r="J42" s="421"/>
      <c r="K42" s="423"/>
    </row>
    <row r="43" spans="2:11" ht="18.75" x14ac:dyDescent="0.15">
      <c r="B43" s="409"/>
      <c r="C43" s="420"/>
      <c r="D43" s="421"/>
      <c r="E43" s="421"/>
      <c r="F43" s="1024"/>
      <c r="G43" s="1024"/>
      <c r="H43" s="1024"/>
      <c r="I43" s="421"/>
      <c r="J43" s="421"/>
      <c r="K43" s="423"/>
    </row>
    <row r="44" spans="2:11" ht="18.75" x14ac:dyDescent="0.15">
      <c r="B44" s="409"/>
      <c r="C44" s="420"/>
      <c r="D44" s="409"/>
      <c r="E44" s="409"/>
      <c r="F44" s="1024"/>
      <c r="G44" s="1024"/>
      <c r="H44" s="1024"/>
      <c r="I44" s="409"/>
      <c r="J44" s="409"/>
      <c r="K44" s="423"/>
    </row>
    <row r="45" spans="2:11" ht="18.75" customHeight="1" x14ac:dyDescent="0.15">
      <c r="C45" s="1025"/>
      <c r="D45" s="1025"/>
      <c r="E45" s="1025"/>
      <c r="F45" s="1025"/>
      <c r="G45" s="1025"/>
      <c r="H45" s="1025"/>
      <c r="I45" s="1025"/>
      <c r="J45" s="1025"/>
      <c r="K45" s="1025"/>
    </row>
    <row r="46" spans="2:11" ht="14.25" customHeight="1" x14ac:dyDescent="0.15">
      <c r="C46" s="1025"/>
      <c r="D46" s="1025"/>
      <c r="E46" s="1025"/>
      <c r="F46" s="1025"/>
      <c r="G46" s="1025"/>
      <c r="H46" s="1025"/>
      <c r="I46" s="1025"/>
      <c r="J46" s="1025"/>
      <c r="K46" s="1025"/>
    </row>
    <row r="47" spans="2:11" ht="14.25" customHeight="1" x14ac:dyDescent="0.15">
      <c r="C47" s="424"/>
      <c r="D47" s="421"/>
      <c r="E47" s="410"/>
      <c r="F47" s="411"/>
      <c r="G47" s="411"/>
      <c r="H47" s="411"/>
      <c r="I47" s="410"/>
      <c r="J47" s="421"/>
      <c r="K47" s="424"/>
    </row>
    <row r="48" spans="2:11" ht="18.75" x14ac:dyDescent="0.15">
      <c r="C48" s="420"/>
      <c r="D48" s="409"/>
      <c r="E48" s="410"/>
      <c r="F48" s="1024"/>
      <c r="G48" s="1024"/>
      <c r="H48" s="1024"/>
      <c r="I48" s="410"/>
      <c r="J48" s="409"/>
      <c r="K48" s="423"/>
    </row>
    <row r="49" spans="3:11" ht="18.75" x14ac:dyDescent="0.15">
      <c r="C49" s="420"/>
      <c r="D49" s="409"/>
      <c r="E49" s="410"/>
      <c r="F49" s="1024"/>
      <c r="G49" s="1024"/>
      <c r="H49" s="1024"/>
      <c r="I49" s="410"/>
      <c r="J49" s="409"/>
      <c r="K49" s="423"/>
    </row>
    <row r="50" spans="3:11" ht="18.75" x14ac:dyDescent="0.15">
      <c r="C50" s="420"/>
      <c r="D50" s="409"/>
      <c r="E50" s="410"/>
      <c r="F50" s="1024"/>
      <c r="G50" s="1024"/>
      <c r="H50" s="1024"/>
      <c r="I50" s="410"/>
      <c r="J50" s="409"/>
      <c r="K50" s="423"/>
    </row>
    <row r="51" spans="3:11" x14ac:dyDescent="0.15">
      <c r="C51" s="425"/>
      <c r="F51" s="425"/>
      <c r="G51" s="425"/>
      <c r="H51" s="425"/>
      <c r="K51" s="425"/>
    </row>
    <row r="52" spans="3:11" x14ac:dyDescent="0.15">
      <c r="K52" s="139"/>
    </row>
  </sheetData>
  <mergeCells count="64">
    <mergeCell ref="K40:K41"/>
    <mergeCell ref="F42:H42"/>
    <mergeCell ref="F43:H43"/>
    <mergeCell ref="F44:H44"/>
    <mergeCell ref="C45:K46"/>
    <mergeCell ref="J40:J41"/>
    <mergeCell ref="B40:B41"/>
    <mergeCell ref="C40:C41"/>
    <mergeCell ref="D40:D41"/>
    <mergeCell ref="F49:H49"/>
    <mergeCell ref="F50:H50"/>
    <mergeCell ref="F48:H48"/>
    <mergeCell ref="B34:B38"/>
    <mergeCell ref="C34:C35"/>
    <mergeCell ref="D34:D35"/>
    <mergeCell ref="J34:J35"/>
    <mergeCell ref="K34:K35"/>
    <mergeCell ref="F36:H36"/>
    <mergeCell ref="F37:H37"/>
    <mergeCell ref="F38:H38"/>
    <mergeCell ref="B28:B32"/>
    <mergeCell ref="C28:C29"/>
    <mergeCell ref="D28:D29"/>
    <mergeCell ref="K28:K29"/>
    <mergeCell ref="F30:H30"/>
    <mergeCell ref="F31:H31"/>
    <mergeCell ref="F32:H32"/>
    <mergeCell ref="J28:J29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 B22:B26 B28:B32 B34:B38" xr:uid="{00000000-0002-0000-0D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48"/>
  <sheetViews>
    <sheetView zoomScale="80" zoomScaleNormal="80" zoomScaleSheetLayoutView="80" workbookViewId="0">
      <selection activeCell="B22" sqref="B22:B26"/>
    </sheetView>
  </sheetViews>
  <sheetFormatPr defaultColWidth="9" defaultRowHeight="13.5" x14ac:dyDescent="0.15"/>
  <cols>
    <col min="1" max="1" width="2.5" style="293" customWidth="1"/>
    <col min="2" max="2" width="4.375" style="137" customWidth="1"/>
    <col min="3" max="3" width="24.875" style="137" customWidth="1"/>
    <col min="4" max="4" width="4.375" style="137" customWidth="1"/>
    <col min="5" max="5" width="2.25" style="137" customWidth="1"/>
    <col min="6" max="8" width="3.5" style="137" customWidth="1"/>
    <col min="9" max="9" width="2.25" style="137" customWidth="1"/>
    <col min="10" max="10" width="4.375" style="137" customWidth="1"/>
    <col min="11" max="11" width="24.875" style="137" customWidth="1"/>
    <col min="12" max="12" width="2.5" style="293" customWidth="1"/>
    <col min="13" max="13" width="6.875" style="49" customWidth="1"/>
    <col min="14" max="14" width="4.375" style="137" customWidth="1"/>
    <col min="15" max="15" width="24.875" style="137" customWidth="1"/>
    <col min="16" max="16" width="4.375" style="137" customWidth="1"/>
    <col min="17" max="17" width="2.25" style="137" customWidth="1"/>
    <col min="18" max="20" width="3.5" style="137" customWidth="1"/>
    <col min="21" max="21" width="2.25" style="137" customWidth="1"/>
    <col min="22" max="22" width="4.375" style="137" customWidth="1"/>
    <col min="23" max="23" width="24.875" style="137" customWidth="1"/>
    <col min="24" max="16384" width="9" style="49"/>
  </cols>
  <sheetData>
    <row r="1" spans="2:2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366" t="s">
        <v>22</v>
      </c>
      <c r="N1" s="1020" t="s">
        <v>77</v>
      </c>
      <c r="O1" s="1020"/>
      <c r="P1" s="1020"/>
      <c r="Q1" s="1020"/>
      <c r="R1" s="1020"/>
      <c r="S1" s="1020"/>
      <c r="T1" s="1020"/>
      <c r="U1" s="1020"/>
      <c r="V1" s="1020"/>
      <c r="W1" s="330" t="s">
        <v>22</v>
      </c>
    </row>
    <row r="2" spans="2:23" ht="18.75" x14ac:dyDescent="0.15">
      <c r="B2" s="365"/>
      <c r="C2" s="395" t="s">
        <v>152</v>
      </c>
      <c r="D2" s="1021" t="s">
        <v>153</v>
      </c>
      <c r="E2" s="1021"/>
      <c r="F2" s="1021"/>
      <c r="G2" s="1021"/>
      <c r="H2" s="1021"/>
      <c r="I2" s="1021"/>
      <c r="J2" s="1021"/>
      <c r="K2" s="379"/>
      <c r="N2" s="329"/>
      <c r="O2" s="359" t="s">
        <v>152</v>
      </c>
      <c r="P2" s="1021" t="s">
        <v>153</v>
      </c>
      <c r="Q2" s="1021"/>
      <c r="R2" s="1021"/>
      <c r="S2" s="1021"/>
      <c r="T2" s="1021"/>
      <c r="U2" s="1021"/>
      <c r="V2" s="1021"/>
      <c r="W2" s="343"/>
    </row>
    <row r="3" spans="2:23" ht="18.75" x14ac:dyDescent="0.15">
      <c r="B3" s="397" t="s">
        <v>46</v>
      </c>
      <c r="C3" s="380"/>
      <c r="D3" s="381"/>
      <c r="E3" s="382"/>
      <c r="F3" s="383"/>
      <c r="G3" s="384"/>
      <c r="H3" s="385"/>
      <c r="I3" s="385"/>
      <c r="J3" s="386"/>
      <c r="K3" s="387" t="s">
        <v>160</v>
      </c>
      <c r="N3" s="361" t="s">
        <v>46</v>
      </c>
      <c r="O3" s="344"/>
      <c r="P3" s="345"/>
      <c r="Q3" s="346"/>
      <c r="R3" s="347"/>
      <c r="S3" s="348"/>
      <c r="T3" s="349"/>
      <c r="U3" s="349"/>
      <c r="V3" s="350"/>
      <c r="W3" s="351" t="s">
        <v>139</v>
      </c>
    </row>
    <row r="4" spans="2:23" ht="14.25" customHeight="1" x14ac:dyDescent="0.15">
      <c r="B4" s="1006" t="s">
        <v>48</v>
      </c>
      <c r="C4" s="1001" t="s">
        <v>106</v>
      </c>
      <c r="D4" s="1002">
        <v>0</v>
      </c>
      <c r="E4" s="1003"/>
      <c r="F4" s="392">
        <v>0</v>
      </c>
      <c r="G4" s="392" t="s">
        <v>81</v>
      </c>
      <c r="H4" s="392">
        <v>1</v>
      </c>
      <c r="I4" s="1003"/>
      <c r="J4" s="1002">
        <v>1</v>
      </c>
      <c r="K4" s="1001" t="s">
        <v>50</v>
      </c>
      <c r="N4" s="1006"/>
      <c r="O4" s="1001" t="s">
        <v>148</v>
      </c>
      <c r="P4" s="1002">
        <v>6</v>
      </c>
      <c r="Q4" s="1003"/>
      <c r="R4" s="356">
        <v>3</v>
      </c>
      <c r="S4" s="356" t="s">
        <v>81</v>
      </c>
      <c r="T4" s="356">
        <v>0</v>
      </c>
      <c r="U4" s="1003"/>
      <c r="V4" s="1002">
        <v>0</v>
      </c>
      <c r="W4" s="1001" t="s">
        <v>56</v>
      </c>
    </row>
    <row r="5" spans="2:23" ht="14.25" customHeight="1" x14ac:dyDescent="0.15">
      <c r="B5" s="999"/>
      <c r="C5" s="1001"/>
      <c r="D5" s="1002"/>
      <c r="E5" s="1003"/>
      <c r="F5" s="392">
        <v>0</v>
      </c>
      <c r="G5" s="392" t="s">
        <v>81</v>
      </c>
      <c r="H5" s="392">
        <v>0</v>
      </c>
      <c r="I5" s="1003"/>
      <c r="J5" s="1002"/>
      <c r="K5" s="1001"/>
      <c r="N5" s="999"/>
      <c r="O5" s="1001"/>
      <c r="P5" s="1002"/>
      <c r="Q5" s="1003"/>
      <c r="R5" s="356">
        <v>3</v>
      </c>
      <c r="S5" s="356" t="s">
        <v>81</v>
      </c>
      <c r="T5" s="356">
        <v>0</v>
      </c>
      <c r="U5" s="1003"/>
      <c r="V5" s="1002"/>
      <c r="W5" s="1001"/>
    </row>
    <row r="6" spans="2:23" ht="18.75" x14ac:dyDescent="0.15">
      <c r="B6" s="999"/>
      <c r="C6" s="370"/>
      <c r="D6" s="368"/>
      <c r="E6" s="368"/>
      <c r="F6" s="1004" t="s">
        <v>28</v>
      </c>
      <c r="G6" s="1004"/>
      <c r="H6" s="1004"/>
      <c r="I6" s="368"/>
      <c r="J6" s="368"/>
      <c r="K6" s="375" t="s">
        <v>120</v>
      </c>
      <c r="N6" s="999"/>
      <c r="O6" s="364" t="s">
        <v>154</v>
      </c>
      <c r="P6" s="332"/>
      <c r="Q6" s="332"/>
      <c r="R6" s="1004" t="s">
        <v>28</v>
      </c>
      <c r="S6" s="1004"/>
      <c r="T6" s="1004"/>
      <c r="U6" s="332"/>
      <c r="V6" s="332"/>
      <c r="W6" s="339"/>
    </row>
    <row r="7" spans="2:23" ht="18.75" x14ac:dyDescent="0.15">
      <c r="B7" s="999"/>
      <c r="C7" s="371" t="s">
        <v>161</v>
      </c>
      <c r="D7" s="368"/>
      <c r="E7" s="368"/>
      <c r="F7" s="1004" t="s">
        <v>29</v>
      </c>
      <c r="G7" s="1004"/>
      <c r="H7" s="1004"/>
      <c r="I7" s="368"/>
      <c r="J7" s="368"/>
      <c r="K7" s="376"/>
      <c r="N7" s="999"/>
      <c r="O7" s="335"/>
      <c r="P7" s="332"/>
      <c r="Q7" s="332"/>
      <c r="R7" s="1004" t="s">
        <v>29</v>
      </c>
      <c r="S7" s="1004"/>
      <c r="T7" s="1004"/>
      <c r="U7" s="332"/>
      <c r="V7" s="332"/>
      <c r="W7" s="340"/>
    </row>
    <row r="8" spans="2:23" ht="18.75" x14ac:dyDescent="0.15">
      <c r="B8" s="1000"/>
      <c r="C8" s="371"/>
      <c r="D8" s="394"/>
      <c r="E8" s="394"/>
      <c r="F8" s="1004" t="s">
        <v>30</v>
      </c>
      <c r="G8" s="1004"/>
      <c r="H8" s="1004"/>
      <c r="I8" s="394"/>
      <c r="J8" s="394"/>
      <c r="K8" s="376"/>
      <c r="N8" s="1000"/>
      <c r="O8" s="335"/>
      <c r="P8" s="358"/>
      <c r="Q8" s="358"/>
      <c r="R8" s="1004" t="s">
        <v>30</v>
      </c>
      <c r="S8" s="1004"/>
      <c r="T8" s="1004"/>
      <c r="U8" s="358"/>
      <c r="V8" s="358"/>
      <c r="W8" s="340"/>
    </row>
    <row r="9" spans="2:23" ht="18.75" x14ac:dyDescent="0.15">
      <c r="B9" s="398"/>
      <c r="C9" s="372"/>
      <c r="D9" s="391"/>
      <c r="E9" s="367"/>
      <c r="F9" s="388"/>
      <c r="G9" s="388"/>
      <c r="H9" s="388"/>
      <c r="I9" s="367"/>
      <c r="J9" s="391"/>
      <c r="K9" s="389"/>
      <c r="N9" s="362"/>
      <c r="O9" s="336"/>
      <c r="P9" s="355"/>
      <c r="Q9" s="331"/>
      <c r="R9" s="352"/>
      <c r="S9" s="352"/>
      <c r="T9" s="352"/>
      <c r="U9" s="331"/>
      <c r="V9" s="355"/>
      <c r="W9" s="353"/>
    </row>
    <row r="10" spans="2:23" ht="14.25" customHeight="1" x14ac:dyDescent="0.15">
      <c r="B10" s="1008" t="s">
        <v>48</v>
      </c>
      <c r="C10" s="1014" t="s">
        <v>111</v>
      </c>
      <c r="D10" s="1013">
        <v>4</v>
      </c>
      <c r="E10" s="369"/>
      <c r="F10" s="390">
        <v>3</v>
      </c>
      <c r="G10" s="390" t="s">
        <v>81</v>
      </c>
      <c r="H10" s="390">
        <v>0</v>
      </c>
      <c r="I10" s="369"/>
      <c r="J10" s="1013">
        <v>0</v>
      </c>
      <c r="K10" s="1014" t="s">
        <v>49</v>
      </c>
      <c r="N10" s="1008"/>
      <c r="O10" s="1014" t="s">
        <v>96</v>
      </c>
      <c r="P10" s="1013">
        <v>2</v>
      </c>
      <c r="Q10" s="333"/>
      <c r="R10" s="354">
        <v>0</v>
      </c>
      <c r="S10" s="354" t="s">
        <v>81</v>
      </c>
      <c r="T10" s="354">
        <v>2</v>
      </c>
      <c r="U10" s="333"/>
      <c r="V10" s="1013">
        <v>5</v>
      </c>
      <c r="W10" s="1014" t="s">
        <v>133</v>
      </c>
    </row>
    <row r="11" spans="2:23" ht="14.25" customHeight="1" x14ac:dyDescent="0.15">
      <c r="B11" s="1009"/>
      <c r="C11" s="1014"/>
      <c r="D11" s="1013"/>
      <c r="E11" s="369"/>
      <c r="F11" s="390">
        <v>1</v>
      </c>
      <c r="G11" s="390" t="s">
        <v>81</v>
      </c>
      <c r="H11" s="390">
        <v>0</v>
      </c>
      <c r="I11" s="369"/>
      <c r="J11" s="1013"/>
      <c r="K11" s="1014"/>
      <c r="N11" s="1009"/>
      <c r="O11" s="1014"/>
      <c r="P11" s="1013"/>
      <c r="Q11" s="333"/>
      <c r="R11" s="354">
        <v>2</v>
      </c>
      <c r="S11" s="354" t="s">
        <v>81</v>
      </c>
      <c r="T11" s="354">
        <v>3</v>
      </c>
      <c r="U11" s="333"/>
      <c r="V11" s="1013"/>
      <c r="W11" s="1014"/>
    </row>
    <row r="12" spans="2:23" ht="18.75" x14ac:dyDescent="0.15">
      <c r="B12" s="1009"/>
      <c r="C12" s="373" t="s">
        <v>162</v>
      </c>
      <c r="D12" s="393"/>
      <c r="E12" s="369"/>
      <c r="F12" s="1007" t="s">
        <v>28</v>
      </c>
      <c r="G12" s="1007"/>
      <c r="H12" s="1007"/>
      <c r="I12" s="369"/>
      <c r="J12" s="393"/>
      <c r="K12" s="377"/>
      <c r="N12" s="1009"/>
      <c r="O12" s="337" t="s">
        <v>155</v>
      </c>
      <c r="P12" s="357"/>
      <c r="Q12" s="333"/>
      <c r="R12" s="1007" t="s">
        <v>28</v>
      </c>
      <c r="S12" s="1007"/>
      <c r="T12" s="1007"/>
      <c r="U12" s="333"/>
      <c r="V12" s="357"/>
      <c r="W12" s="341" t="s">
        <v>156</v>
      </c>
    </row>
    <row r="13" spans="2:23" ht="18.75" x14ac:dyDescent="0.15">
      <c r="B13" s="1009"/>
      <c r="C13" s="374"/>
      <c r="D13" s="393"/>
      <c r="E13" s="369"/>
      <c r="F13" s="1007" t="s">
        <v>29</v>
      </c>
      <c r="G13" s="1007"/>
      <c r="H13" s="1007"/>
      <c r="I13" s="369"/>
      <c r="J13" s="393"/>
      <c r="K13" s="378"/>
      <c r="N13" s="1009"/>
      <c r="O13" s="338"/>
      <c r="P13" s="357"/>
      <c r="Q13" s="333"/>
      <c r="R13" s="1007" t="s">
        <v>29</v>
      </c>
      <c r="S13" s="1007"/>
      <c r="T13" s="1007"/>
      <c r="U13" s="333"/>
      <c r="V13" s="357"/>
      <c r="W13" s="342"/>
    </row>
    <row r="14" spans="2:23" ht="18.75" x14ac:dyDescent="0.15">
      <c r="B14" s="1010"/>
      <c r="C14" s="374"/>
      <c r="D14" s="393"/>
      <c r="E14" s="369"/>
      <c r="F14" s="1007" t="s">
        <v>30</v>
      </c>
      <c r="G14" s="1007"/>
      <c r="H14" s="1007"/>
      <c r="I14" s="369"/>
      <c r="J14" s="393"/>
      <c r="K14" s="378"/>
      <c r="N14" s="1010"/>
      <c r="O14" s="338"/>
      <c r="P14" s="357"/>
      <c r="Q14" s="333"/>
      <c r="R14" s="1007" t="s">
        <v>30</v>
      </c>
      <c r="S14" s="1007"/>
      <c r="T14" s="1007"/>
      <c r="U14" s="333"/>
      <c r="V14" s="357"/>
      <c r="W14" s="342"/>
    </row>
    <row r="15" spans="2:23" ht="18.75" x14ac:dyDescent="0.15">
      <c r="B15" s="398"/>
      <c r="C15" s="372"/>
      <c r="D15" s="391"/>
      <c r="E15" s="367"/>
      <c r="F15" s="388"/>
      <c r="G15" s="388"/>
      <c r="H15" s="388"/>
      <c r="I15" s="367"/>
      <c r="J15" s="391"/>
      <c r="K15" s="389"/>
      <c r="N15" s="362"/>
      <c r="O15" s="336"/>
      <c r="P15" s="355"/>
      <c r="Q15" s="331"/>
      <c r="R15" s="352"/>
      <c r="S15" s="352"/>
      <c r="T15" s="352"/>
      <c r="U15" s="331"/>
      <c r="V15" s="355"/>
      <c r="W15" s="353"/>
    </row>
    <row r="16" spans="2:23" ht="14.25" customHeight="1" x14ac:dyDescent="0.15">
      <c r="B16" s="1006" t="s">
        <v>48</v>
      </c>
      <c r="C16" s="1001" t="s">
        <v>107</v>
      </c>
      <c r="D16" s="1002">
        <v>1</v>
      </c>
      <c r="E16" s="396"/>
      <c r="F16" s="392">
        <v>0</v>
      </c>
      <c r="G16" s="392" t="s">
        <v>81</v>
      </c>
      <c r="H16" s="392">
        <v>0</v>
      </c>
      <c r="I16" s="396"/>
      <c r="J16" s="1002">
        <v>0</v>
      </c>
      <c r="K16" s="1001" t="s">
        <v>163</v>
      </c>
      <c r="N16" s="1006"/>
      <c r="O16" s="1001" t="s">
        <v>136</v>
      </c>
      <c r="P16" s="1002">
        <v>1</v>
      </c>
      <c r="Q16" s="360"/>
      <c r="R16" s="356">
        <v>0</v>
      </c>
      <c r="S16" s="356" t="s">
        <v>81</v>
      </c>
      <c r="T16" s="356">
        <v>2</v>
      </c>
      <c r="U16" s="360"/>
      <c r="V16" s="1002">
        <v>3</v>
      </c>
      <c r="W16" s="1001" t="s">
        <v>157</v>
      </c>
    </row>
    <row r="17" spans="2:23" ht="14.25" customHeight="1" x14ac:dyDescent="0.15">
      <c r="B17" s="999"/>
      <c r="C17" s="1001"/>
      <c r="D17" s="1002"/>
      <c r="E17" s="396"/>
      <c r="F17" s="392">
        <v>1</v>
      </c>
      <c r="G17" s="392" t="s">
        <v>81</v>
      </c>
      <c r="H17" s="392">
        <v>0</v>
      </c>
      <c r="I17" s="396"/>
      <c r="J17" s="1002"/>
      <c r="K17" s="1001"/>
      <c r="N17" s="999"/>
      <c r="O17" s="1001"/>
      <c r="P17" s="1002"/>
      <c r="Q17" s="360"/>
      <c r="R17" s="356">
        <v>1</v>
      </c>
      <c r="S17" s="356" t="s">
        <v>81</v>
      </c>
      <c r="T17" s="356">
        <v>1</v>
      </c>
      <c r="U17" s="360"/>
      <c r="V17" s="1002"/>
      <c r="W17" s="1001"/>
    </row>
    <row r="18" spans="2:23" ht="18.75" x14ac:dyDescent="0.15">
      <c r="B18" s="999"/>
      <c r="C18" s="370" t="s">
        <v>82</v>
      </c>
      <c r="D18" s="368"/>
      <c r="E18" s="368"/>
      <c r="F18" s="1004" t="s">
        <v>28</v>
      </c>
      <c r="G18" s="1004"/>
      <c r="H18" s="1004"/>
      <c r="I18" s="368"/>
      <c r="J18" s="368"/>
      <c r="K18" s="375"/>
      <c r="N18" s="999"/>
      <c r="O18" s="334" t="s">
        <v>143</v>
      </c>
      <c r="P18" s="332"/>
      <c r="Q18" s="332"/>
      <c r="R18" s="1004" t="s">
        <v>28</v>
      </c>
      <c r="S18" s="1004"/>
      <c r="T18" s="1004"/>
      <c r="U18" s="332"/>
      <c r="V18" s="332"/>
      <c r="W18" s="339" t="s">
        <v>158</v>
      </c>
    </row>
    <row r="19" spans="2:23" ht="18.75" x14ac:dyDescent="0.15">
      <c r="B19" s="999"/>
      <c r="C19" s="371"/>
      <c r="D19" s="368"/>
      <c r="E19" s="368"/>
      <c r="F19" s="1004" t="s">
        <v>29</v>
      </c>
      <c r="G19" s="1004"/>
      <c r="H19" s="1004"/>
      <c r="I19" s="368"/>
      <c r="J19" s="368"/>
      <c r="K19" s="376"/>
      <c r="N19" s="999"/>
      <c r="O19" s="335"/>
      <c r="P19" s="332"/>
      <c r="Q19" s="332"/>
      <c r="R19" s="1004" t="s">
        <v>29</v>
      </c>
      <c r="S19" s="1004"/>
      <c r="T19" s="1004"/>
      <c r="U19" s="332"/>
      <c r="V19" s="332"/>
      <c r="W19" s="340"/>
    </row>
    <row r="20" spans="2:23" ht="18.75" x14ac:dyDescent="0.15">
      <c r="B20" s="1000"/>
      <c r="C20" s="371"/>
      <c r="D20" s="394"/>
      <c r="E20" s="394"/>
      <c r="F20" s="1004" t="s">
        <v>30</v>
      </c>
      <c r="G20" s="1004"/>
      <c r="H20" s="1004"/>
      <c r="I20" s="394"/>
      <c r="J20" s="394"/>
      <c r="K20" s="376"/>
      <c r="N20" s="1000"/>
      <c r="O20" s="335"/>
      <c r="P20" s="358"/>
      <c r="Q20" s="358"/>
      <c r="R20" s="1004" t="s">
        <v>30</v>
      </c>
      <c r="S20" s="1004"/>
      <c r="T20" s="1004"/>
      <c r="U20" s="358"/>
      <c r="V20" s="358"/>
      <c r="W20" s="340"/>
    </row>
    <row r="21" spans="2:23" ht="18.75" x14ac:dyDescent="0.15">
      <c r="B21" s="398"/>
      <c r="C21" s="372"/>
      <c r="D21" s="391"/>
      <c r="E21" s="367"/>
      <c r="F21" s="388"/>
      <c r="G21" s="388"/>
      <c r="H21" s="388"/>
      <c r="I21" s="367"/>
      <c r="J21" s="391"/>
      <c r="K21" s="389"/>
      <c r="N21" s="362"/>
      <c r="O21" s="336"/>
      <c r="P21" s="355"/>
      <c r="Q21" s="331"/>
      <c r="R21" s="352"/>
      <c r="S21" s="352"/>
      <c r="T21" s="352"/>
      <c r="U21" s="331"/>
      <c r="V21" s="355"/>
      <c r="W21" s="353"/>
    </row>
    <row r="22" spans="2:23" ht="14.25" customHeight="1" x14ac:dyDescent="0.15">
      <c r="B22" s="1008" t="s">
        <v>118</v>
      </c>
      <c r="C22" s="1014" t="s">
        <v>164</v>
      </c>
      <c r="D22" s="1013">
        <v>0</v>
      </c>
      <c r="E22" s="369"/>
      <c r="F22" s="390">
        <v>0</v>
      </c>
      <c r="G22" s="390" t="s">
        <v>81</v>
      </c>
      <c r="H22" s="390">
        <v>6</v>
      </c>
      <c r="I22" s="369"/>
      <c r="J22" s="1013">
        <v>14</v>
      </c>
      <c r="K22" s="1014" t="s">
        <v>53</v>
      </c>
      <c r="N22" s="1008"/>
      <c r="O22" s="1014" t="s">
        <v>94</v>
      </c>
      <c r="P22" s="1013">
        <v>0</v>
      </c>
      <c r="Q22" s="333"/>
      <c r="R22" s="354">
        <v>0</v>
      </c>
      <c r="S22" s="354" t="s">
        <v>81</v>
      </c>
      <c r="T22" s="354">
        <v>2</v>
      </c>
      <c r="U22" s="333"/>
      <c r="V22" s="1013">
        <v>2</v>
      </c>
      <c r="W22" s="1014" t="s">
        <v>150</v>
      </c>
    </row>
    <row r="23" spans="2:23" ht="14.25" customHeight="1" x14ac:dyDescent="0.15">
      <c r="B23" s="1009"/>
      <c r="C23" s="1014"/>
      <c r="D23" s="1013"/>
      <c r="E23" s="369"/>
      <c r="F23" s="390">
        <v>0</v>
      </c>
      <c r="G23" s="390" t="s">
        <v>81</v>
      </c>
      <c r="H23" s="390">
        <v>8</v>
      </c>
      <c r="I23" s="369"/>
      <c r="J23" s="1013"/>
      <c r="K23" s="1014"/>
      <c r="N23" s="1009"/>
      <c r="O23" s="1014"/>
      <c r="P23" s="1013"/>
      <c r="Q23" s="333"/>
      <c r="R23" s="354">
        <v>0</v>
      </c>
      <c r="S23" s="354" t="s">
        <v>81</v>
      </c>
      <c r="T23" s="354">
        <v>0</v>
      </c>
      <c r="U23" s="333"/>
      <c r="V23" s="1013"/>
      <c r="W23" s="1014"/>
    </row>
    <row r="24" spans="2:23" ht="18.75" x14ac:dyDescent="0.15">
      <c r="B24" s="1009"/>
      <c r="C24" s="373"/>
      <c r="D24" s="393"/>
      <c r="E24" s="369"/>
      <c r="F24" s="1007" t="s">
        <v>28</v>
      </c>
      <c r="G24" s="1007"/>
      <c r="H24" s="1007"/>
      <c r="I24" s="369"/>
      <c r="J24" s="393"/>
      <c r="K24" s="377" t="s">
        <v>165</v>
      </c>
      <c r="N24" s="1009"/>
      <c r="O24" s="337"/>
      <c r="P24" s="357"/>
      <c r="Q24" s="333"/>
      <c r="R24" s="1007" t="s">
        <v>28</v>
      </c>
      <c r="S24" s="1007"/>
      <c r="T24" s="1007"/>
      <c r="U24" s="333"/>
      <c r="V24" s="357"/>
      <c r="W24" s="341" t="s">
        <v>159</v>
      </c>
    </row>
    <row r="25" spans="2:23" ht="18.75" x14ac:dyDescent="0.15">
      <c r="B25" s="1009"/>
      <c r="C25" s="374"/>
      <c r="D25" s="393"/>
      <c r="E25" s="369"/>
      <c r="F25" s="1007" t="s">
        <v>29</v>
      </c>
      <c r="G25" s="1007"/>
      <c r="H25" s="1007"/>
      <c r="I25" s="369"/>
      <c r="J25" s="393"/>
      <c r="K25" s="378"/>
      <c r="N25" s="1009"/>
      <c r="O25" s="338"/>
      <c r="P25" s="357"/>
      <c r="Q25" s="333"/>
      <c r="R25" s="1007" t="s">
        <v>29</v>
      </c>
      <c r="S25" s="1007"/>
      <c r="T25" s="1007"/>
      <c r="U25" s="333"/>
      <c r="V25" s="357"/>
      <c r="W25" s="342"/>
    </row>
    <row r="26" spans="2:23" ht="18.75" x14ac:dyDescent="0.15">
      <c r="B26" s="1010"/>
      <c r="C26" s="374"/>
      <c r="D26" s="393"/>
      <c r="E26" s="369"/>
      <c r="F26" s="1007" t="s">
        <v>30</v>
      </c>
      <c r="G26" s="1007"/>
      <c r="H26" s="1007"/>
      <c r="I26" s="369"/>
      <c r="J26" s="393"/>
      <c r="K26" s="378"/>
      <c r="N26" s="1010"/>
      <c r="O26" s="338"/>
      <c r="P26" s="357"/>
      <c r="Q26" s="333"/>
      <c r="R26" s="1007" t="s">
        <v>30</v>
      </c>
      <c r="S26" s="1007"/>
      <c r="T26" s="1007"/>
      <c r="U26" s="333"/>
      <c r="V26" s="357"/>
      <c r="W26" s="342"/>
    </row>
    <row r="27" spans="2:23" ht="18.75" x14ac:dyDescent="0.15">
      <c r="B27" s="398"/>
      <c r="C27" s="372"/>
      <c r="D27" s="391"/>
      <c r="E27" s="367"/>
      <c r="F27" s="388"/>
      <c r="G27" s="388"/>
      <c r="H27" s="388"/>
      <c r="I27" s="367"/>
      <c r="J27" s="391"/>
      <c r="K27" s="389"/>
      <c r="N27" s="362"/>
      <c r="O27" s="336"/>
      <c r="P27" s="355"/>
      <c r="Q27" s="331"/>
      <c r="R27" s="352"/>
      <c r="S27" s="352"/>
      <c r="T27" s="352"/>
      <c r="U27" s="331"/>
      <c r="V27" s="355"/>
      <c r="W27" s="353"/>
    </row>
    <row r="28" spans="2:23" ht="14.25" customHeight="1" x14ac:dyDescent="0.15">
      <c r="B28" s="1006" t="s">
        <v>118</v>
      </c>
      <c r="C28" s="1001" t="s">
        <v>47</v>
      </c>
      <c r="D28" s="1002">
        <v>0</v>
      </c>
      <c r="E28" s="396"/>
      <c r="F28" s="392">
        <v>0</v>
      </c>
      <c r="G28" s="392" t="s">
        <v>81</v>
      </c>
      <c r="H28" s="392">
        <v>0</v>
      </c>
      <c r="I28" s="396"/>
      <c r="J28" s="1002">
        <v>0</v>
      </c>
      <c r="K28" s="1001" t="s">
        <v>122</v>
      </c>
      <c r="N28" s="1006"/>
      <c r="O28" s="1001"/>
      <c r="P28" s="1002" t="s">
        <v>86</v>
      </c>
      <c r="Q28" s="360"/>
      <c r="R28" s="356"/>
      <c r="S28" s="356" t="s">
        <v>81</v>
      </c>
      <c r="T28" s="356"/>
      <c r="U28" s="360"/>
      <c r="V28" s="1002" t="s">
        <v>86</v>
      </c>
      <c r="W28" s="1001"/>
    </row>
    <row r="29" spans="2:23" ht="14.25" customHeight="1" x14ac:dyDescent="0.15">
      <c r="B29" s="999"/>
      <c r="C29" s="1001"/>
      <c r="D29" s="1002"/>
      <c r="E29" s="396"/>
      <c r="F29" s="392">
        <v>0</v>
      </c>
      <c r="G29" s="392" t="s">
        <v>81</v>
      </c>
      <c r="H29" s="392">
        <v>0</v>
      </c>
      <c r="I29" s="396"/>
      <c r="J29" s="1002"/>
      <c r="K29" s="1001"/>
      <c r="N29" s="999"/>
      <c r="O29" s="1001"/>
      <c r="P29" s="1002"/>
      <c r="Q29" s="360"/>
      <c r="R29" s="356"/>
      <c r="S29" s="356" t="s">
        <v>81</v>
      </c>
      <c r="T29" s="356"/>
      <c r="U29" s="360"/>
      <c r="V29" s="1002"/>
      <c r="W29" s="1001"/>
    </row>
    <row r="30" spans="2:23" ht="18.75" x14ac:dyDescent="0.15">
      <c r="B30" s="999"/>
      <c r="C30" s="370"/>
      <c r="D30" s="368"/>
      <c r="E30" s="368"/>
      <c r="F30" s="1004" t="s">
        <v>28</v>
      </c>
      <c r="G30" s="1004"/>
      <c r="H30" s="1004"/>
      <c r="I30" s="368"/>
      <c r="J30" s="368"/>
      <c r="K30" s="375"/>
      <c r="N30" s="999"/>
      <c r="O30" s="334"/>
      <c r="P30" s="332"/>
      <c r="Q30" s="332"/>
      <c r="R30" s="1004" t="s">
        <v>28</v>
      </c>
      <c r="S30" s="1004"/>
      <c r="T30" s="1004"/>
      <c r="U30" s="332"/>
      <c r="V30" s="332"/>
      <c r="W30" s="363"/>
    </row>
    <row r="31" spans="2:23" ht="18.75" x14ac:dyDescent="0.15">
      <c r="B31" s="999"/>
      <c r="C31" s="371"/>
      <c r="D31" s="368"/>
      <c r="E31" s="368"/>
      <c r="F31" s="1004" t="s">
        <v>29</v>
      </c>
      <c r="G31" s="1004"/>
      <c r="H31" s="1004"/>
      <c r="I31" s="368"/>
      <c r="J31" s="368"/>
      <c r="K31" s="376"/>
      <c r="N31" s="999"/>
      <c r="O31" s="335"/>
      <c r="P31" s="332"/>
      <c r="Q31" s="332"/>
      <c r="R31" s="1004" t="s">
        <v>29</v>
      </c>
      <c r="S31" s="1004"/>
      <c r="T31" s="1004"/>
      <c r="U31" s="332"/>
      <c r="V31" s="332"/>
      <c r="W31" s="340"/>
    </row>
    <row r="32" spans="2:23" ht="18.75" x14ac:dyDescent="0.15">
      <c r="B32" s="1000"/>
      <c r="C32" s="371"/>
      <c r="D32" s="394"/>
      <c r="E32" s="394"/>
      <c r="F32" s="1004" t="s">
        <v>30</v>
      </c>
      <c r="G32" s="1004"/>
      <c r="H32" s="1004"/>
      <c r="I32" s="394"/>
      <c r="J32" s="394"/>
      <c r="K32" s="376"/>
      <c r="N32" s="1000"/>
      <c r="O32" s="335"/>
      <c r="P32" s="358"/>
      <c r="Q32" s="358"/>
      <c r="R32" s="1004" t="s">
        <v>30</v>
      </c>
      <c r="S32" s="1004"/>
      <c r="T32" s="1004"/>
      <c r="U32" s="358"/>
      <c r="V32" s="358"/>
      <c r="W32" s="340"/>
    </row>
    <row r="33" spans="2:23" ht="18.75" x14ac:dyDescent="0.15">
      <c r="B33" s="398"/>
      <c r="C33" s="372"/>
      <c r="D33" s="391"/>
      <c r="E33" s="367"/>
      <c r="F33" s="388"/>
      <c r="G33" s="388"/>
      <c r="H33" s="388"/>
      <c r="I33" s="367"/>
      <c r="J33" s="391"/>
      <c r="K33" s="389"/>
      <c r="N33" s="362"/>
      <c r="O33" s="336"/>
      <c r="P33" s="355"/>
      <c r="Q33" s="331"/>
      <c r="R33" s="352"/>
      <c r="S33" s="352"/>
      <c r="T33" s="352"/>
      <c r="U33" s="331"/>
      <c r="V33" s="355"/>
      <c r="W33" s="353"/>
    </row>
    <row r="34" spans="2:23" ht="14.25" customHeight="1" x14ac:dyDescent="0.15">
      <c r="B34" s="1008" t="s">
        <v>118</v>
      </c>
      <c r="C34" s="1014" t="s">
        <v>129</v>
      </c>
      <c r="D34" s="1013">
        <v>0</v>
      </c>
      <c r="E34" s="369"/>
      <c r="F34" s="390">
        <v>0</v>
      </c>
      <c r="G34" s="390" t="s">
        <v>81</v>
      </c>
      <c r="H34" s="390">
        <v>0</v>
      </c>
      <c r="I34" s="369"/>
      <c r="J34" s="1013">
        <v>3</v>
      </c>
      <c r="K34" s="1014" t="s">
        <v>55</v>
      </c>
      <c r="N34" s="1008"/>
      <c r="O34" s="1014"/>
      <c r="P34" s="1013" t="s">
        <v>86</v>
      </c>
      <c r="Q34" s="333"/>
      <c r="R34" s="354"/>
      <c r="S34" s="354" t="s">
        <v>81</v>
      </c>
      <c r="T34" s="354"/>
      <c r="U34" s="333"/>
      <c r="V34" s="1013" t="s">
        <v>86</v>
      </c>
      <c r="W34" s="1014"/>
    </row>
    <row r="35" spans="2:23" ht="14.25" customHeight="1" x14ac:dyDescent="0.15">
      <c r="B35" s="1009"/>
      <c r="C35" s="1014"/>
      <c r="D35" s="1013"/>
      <c r="E35" s="369"/>
      <c r="F35" s="390">
        <v>0</v>
      </c>
      <c r="G35" s="390" t="s">
        <v>81</v>
      </c>
      <c r="H35" s="390">
        <v>3</v>
      </c>
      <c r="I35" s="369"/>
      <c r="J35" s="1013"/>
      <c r="K35" s="1014"/>
      <c r="N35" s="1009"/>
      <c r="O35" s="1014"/>
      <c r="P35" s="1013"/>
      <c r="Q35" s="333"/>
      <c r="R35" s="354"/>
      <c r="S35" s="354" t="s">
        <v>81</v>
      </c>
      <c r="T35" s="354"/>
      <c r="U35" s="333"/>
      <c r="V35" s="1013"/>
      <c r="W35" s="1014"/>
    </row>
    <row r="36" spans="2:23" ht="18.75" x14ac:dyDescent="0.15">
      <c r="B36" s="1009"/>
      <c r="C36" s="373"/>
      <c r="D36" s="393"/>
      <c r="E36" s="369"/>
      <c r="F36" s="1007" t="s">
        <v>28</v>
      </c>
      <c r="G36" s="1007"/>
      <c r="H36" s="1007"/>
      <c r="I36" s="369"/>
      <c r="J36" s="393"/>
      <c r="K36" s="377" t="s">
        <v>166</v>
      </c>
      <c r="N36" s="1009"/>
      <c r="O36" s="337"/>
      <c r="P36" s="357"/>
      <c r="Q36" s="333"/>
      <c r="R36" s="1007" t="s">
        <v>28</v>
      </c>
      <c r="S36" s="1007"/>
      <c r="T36" s="1007"/>
      <c r="U36" s="333"/>
      <c r="V36" s="357"/>
      <c r="W36" s="341"/>
    </row>
    <row r="37" spans="2:23" ht="18.75" x14ac:dyDescent="0.15">
      <c r="B37" s="1009"/>
      <c r="C37" s="374"/>
      <c r="D37" s="393"/>
      <c r="E37" s="369"/>
      <c r="F37" s="1007" t="s">
        <v>29</v>
      </c>
      <c r="G37" s="1007"/>
      <c r="H37" s="1007"/>
      <c r="I37" s="369"/>
      <c r="J37" s="393"/>
      <c r="K37" s="378"/>
      <c r="N37" s="1009"/>
      <c r="O37" s="338"/>
      <c r="P37" s="357"/>
      <c r="Q37" s="333"/>
      <c r="R37" s="1007" t="s">
        <v>29</v>
      </c>
      <c r="S37" s="1007"/>
      <c r="T37" s="1007"/>
      <c r="U37" s="333"/>
      <c r="V37" s="357"/>
      <c r="W37" s="342"/>
    </row>
    <row r="38" spans="2:23" ht="18.75" x14ac:dyDescent="0.15">
      <c r="B38" s="1010"/>
      <c r="C38" s="374"/>
      <c r="D38" s="393"/>
      <c r="E38" s="369"/>
      <c r="F38" s="1007" t="s">
        <v>30</v>
      </c>
      <c r="G38" s="1007"/>
      <c r="H38" s="1007"/>
      <c r="I38" s="369"/>
      <c r="J38" s="393"/>
      <c r="K38" s="378"/>
      <c r="N38" s="1010"/>
      <c r="O38" s="338"/>
      <c r="P38" s="357"/>
      <c r="Q38" s="333"/>
      <c r="R38" s="1007" t="s">
        <v>30</v>
      </c>
      <c r="S38" s="1007"/>
      <c r="T38" s="1007"/>
      <c r="U38" s="333"/>
      <c r="V38" s="357"/>
      <c r="W38" s="342"/>
    </row>
    <row r="39" spans="2:23" ht="18.75" x14ac:dyDescent="0.15">
      <c r="B39" s="326"/>
      <c r="C39" s="300"/>
      <c r="D39" s="319"/>
      <c r="E39" s="295"/>
      <c r="F39" s="316"/>
      <c r="G39" s="316"/>
      <c r="H39" s="316"/>
      <c r="I39" s="295"/>
      <c r="J39" s="319"/>
      <c r="K39" s="317"/>
      <c r="N39" s="326"/>
      <c r="O39" s="300"/>
      <c r="P39" s="319"/>
      <c r="Q39" s="295"/>
      <c r="R39" s="316"/>
      <c r="S39" s="316"/>
      <c r="T39" s="316"/>
      <c r="U39" s="295"/>
      <c r="V39" s="319"/>
      <c r="W39" s="317"/>
    </row>
    <row r="40" spans="2:23" ht="14.25" customHeight="1" x14ac:dyDescent="0.15">
      <c r="B40" s="1018"/>
      <c r="C40" s="1016"/>
      <c r="D40" s="1019"/>
      <c r="E40" s="295"/>
      <c r="F40" s="316"/>
      <c r="G40" s="316"/>
      <c r="H40" s="316"/>
      <c r="I40" s="295"/>
      <c r="J40" s="1019"/>
      <c r="K40" s="1016"/>
      <c r="N40" s="1018"/>
      <c r="O40" s="1016"/>
      <c r="P40" s="1019"/>
      <c r="Q40" s="295"/>
      <c r="R40" s="316"/>
      <c r="S40" s="316"/>
      <c r="T40" s="316"/>
      <c r="U40" s="295"/>
      <c r="V40" s="1019"/>
      <c r="W40" s="1016"/>
    </row>
    <row r="41" spans="2:23" ht="14.25" customHeight="1" x14ac:dyDescent="0.15">
      <c r="B41" s="1018"/>
      <c r="C41" s="1016"/>
      <c r="D41" s="1019"/>
      <c r="E41" s="295"/>
      <c r="F41" s="316"/>
      <c r="G41" s="316"/>
      <c r="H41" s="316"/>
      <c r="I41" s="295"/>
      <c r="J41" s="1019"/>
      <c r="K41" s="1016"/>
      <c r="N41" s="1018"/>
      <c r="O41" s="1016"/>
      <c r="P41" s="1019"/>
      <c r="Q41" s="295"/>
      <c r="R41" s="316"/>
      <c r="S41" s="316"/>
      <c r="T41" s="316"/>
      <c r="U41" s="295"/>
      <c r="V41" s="1019"/>
      <c r="W41" s="1016"/>
    </row>
    <row r="42" spans="2:23" ht="18.75" x14ac:dyDescent="0.15">
      <c r="B42" s="326"/>
      <c r="C42" s="141"/>
      <c r="D42" s="319"/>
      <c r="E42" s="295"/>
      <c r="F42" s="1017"/>
      <c r="G42" s="1017"/>
      <c r="H42" s="1017"/>
      <c r="I42" s="295"/>
      <c r="J42" s="319"/>
      <c r="K42" s="142"/>
      <c r="N42" s="326"/>
      <c r="O42" s="141"/>
      <c r="P42" s="319"/>
      <c r="Q42" s="295"/>
      <c r="R42" s="1017"/>
      <c r="S42" s="1017"/>
      <c r="T42" s="1017"/>
      <c r="U42" s="295"/>
      <c r="V42" s="319"/>
      <c r="W42" s="142"/>
    </row>
    <row r="43" spans="2:23" ht="18.75" x14ac:dyDescent="0.15">
      <c r="B43" s="326"/>
      <c r="C43" s="141"/>
      <c r="D43" s="319"/>
      <c r="E43" s="295"/>
      <c r="F43" s="1017"/>
      <c r="G43" s="1017"/>
      <c r="H43" s="1017"/>
      <c r="I43" s="295"/>
      <c r="J43" s="319"/>
      <c r="K43" s="142"/>
      <c r="N43" s="326"/>
      <c r="O43" s="141"/>
      <c r="P43" s="319"/>
      <c r="Q43" s="295"/>
      <c r="R43" s="1017"/>
      <c r="S43" s="1017"/>
      <c r="T43" s="1017"/>
      <c r="U43" s="295"/>
      <c r="V43" s="319"/>
      <c r="W43" s="142"/>
    </row>
    <row r="44" spans="2:23" ht="18.75" x14ac:dyDescent="0.15">
      <c r="B44" s="326"/>
      <c r="C44" s="141"/>
      <c r="D44" s="319"/>
      <c r="E44" s="295"/>
      <c r="F44" s="1017"/>
      <c r="G44" s="1017"/>
      <c r="H44" s="1017"/>
      <c r="I44" s="295"/>
      <c r="J44" s="319"/>
      <c r="K44" s="142"/>
      <c r="N44" s="326"/>
      <c r="O44" s="141"/>
      <c r="P44" s="319"/>
      <c r="Q44" s="295"/>
      <c r="R44" s="1017"/>
      <c r="S44" s="1017"/>
      <c r="T44" s="1017"/>
      <c r="U44" s="295"/>
      <c r="V44" s="319"/>
      <c r="W44" s="142"/>
    </row>
    <row r="45" spans="2:23" x14ac:dyDescent="0.15">
      <c r="B45" s="70"/>
      <c r="C45" s="143"/>
      <c r="D45" s="144"/>
      <c r="E45" s="144"/>
      <c r="F45" s="143"/>
      <c r="G45" s="143"/>
      <c r="H45" s="143"/>
      <c r="I45" s="144"/>
      <c r="J45" s="144"/>
      <c r="K45" s="143"/>
      <c r="N45" s="70"/>
      <c r="O45" s="143"/>
      <c r="P45" s="144"/>
      <c r="Q45" s="144"/>
      <c r="R45" s="143"/>
      <c r="S45" s="143"/>
      <c r="T45" s="143"/>
      <c r="U45" s="144"/>
      <c r="V45" s="144"/>
      <c r="W45" s="143"/>
    </row>
    <row r="46" spans="2:23" x14ac:dyDescent="0.15">
      <c r="B46" s="71"/>
      <c r="K46" s="139"/>
      <c r="N46" s="71"/>
      <c r="W46" s="139"/>
    </row>
    <row r="47" spans="2:23" x14ac:dyDescent="0.15">
      <c r="B47" s="71"/>
      <c r="N47" s="71"/>
    </row>
    <row r="48" spans="2:23" x14ac:dyDescent="0.15">
      <c r="B48" s="71"/>
      <c r="N48" s="71"/>
    </row>
  </sheetData>
  <mergeCells count="120">
    <mergeCell ref="N1:V1"/>
    <mergeCell ref="P2:V2"/>
    <mergeCell ref="V10:V11"/>
    <mergeCell ref="W10:W11"/>
    <mergeCell ref="N4:N8"/>
    <mergeCell ref="O4:O5"/>
    <mergeCell ref="P4:P5"/>
    <mergeCell ref="Q4:Q5"/>
    <mergeCell ref="R6:T6"/>
    <mergeCell ref="U4:U5"/>
    <mergeCell ref="V4:V5"/>
    <mergeCell ref="W4:W5"/>
    <mergeCell ref="R7:T7"/>
    <mergeCell ref="R8:T8"/>
    <mergeCell ref="N16:N20"/>
    <mergeCell ref="R26:T26"/>
    <mergeCell ref="J16:J17"/>
    <mergeCell ref="F26:H26"/>
    <mergeCell ref="F19:H19"/>
    <mergeCell ref="N10:N14"/>
    <mergeCell ref="R12:T12"/>
    <mergeCell ref="R13:T13"/>
    <mergeCell ref="O10:O11"/>
    <mergeCell ref="P10:P11"/>
    <mergeCell ref="N22:N26"/>
    <mergeCell ref="O22:O23"/>
    <mergeCell ref="P22:P23"/>
    <mergeCell ref="R24:T24"/>
    <mergeCell ref="R25:T25"/>
    <mergeCell ref="N34:N38"/>
    <mergeCell ref="R36:T36"/>
    <mergeCell ref="R37:T37"/>
    <mergeCell ref="R38:T38"/>
    <mergeCell ref="F36:H36"/>
    <mergeCell ref="F37:H37"/>
    <mergeCell ref="K34:K35"/>
    <mergeCell ref="N28:N32"/>
    <mergeCell ref="O28:O29"/>
    <mergeCell ref="P28:P29"/>
    <mergeCell ref="R30:T30"/>
    <mergeCell ref="R31:T31"/>
    <mergeCell ref="R32:T32"/>
    <mergeCell ref="O34:O35"/>
    <mergeCell ref="P34:P35"/>
    <mergeCell ref="K28:K29"/>
    <mergeCell ref="F30:H30"/>
    <mergeCell ref="F31:H31"/>
    <mergeCell ref="J28:J29"/>
    <mergeCell ref="F38:H38"/>
    <mergeCell ref="F32:H32"/>
    <mergeCell ref="F44:H44"/>
    <mergeCell ref="R44:T44"/>
    <mergeCell ref="V40:V41"/>
    <mergeCell ref="W40:W41"/>
    <mergeCell ref="F42:H42"/>
    <mergeCell ref="R42:T42"/>
    <mergeCell ref="F43:H43"/>
    <mergeCell ref="R43:T43"/>
    <mergeCell ref="B40:B41"/>
    <mergeCell ref="C40:C41"/>
    <mergeCell ref="D40:D41"/>
    <mergeCell ref="J40:J41"/>
    <mergeCell ref="K40:K41"/>
    <mergeCell ref="N40:N41"/>
    <mergeCell ref="O40:O41"/>
    <mergeCell ref="P40:P41"/>
    <mergeCell ref="W34:W35"/>
    <mergeCell ref="R14:T14"/>
    <mergeCell ref="O16:O17"/>
    <mergeCell ref="P16:P17"/>
    <mergeCell ref="R18:T18"/>
    <mergeCell ref="W22:W23"/>
    <mergeCell ref="V16:V17"/>
    <mergeCell ref="R19:T19"/>
    <mergeCell ref="R20:T20"/>
    <mergeCell ref="W16:W17"/>
    <mergeCell ref="W28:W29"/>
    <mergeCell ref="V28:V29"/>
    <mergeCell ref="V22:V23"/>
    <mergeCell ref="V34:V35"/>
    <mergeCell ref="C34:C35"/>
    <mergeCell ref="D34:D35"/>
    <mergeCell ref="J34:J35"/>
    <mergeCell ref="K4:K5"/>
    <mergeCell ref="F6:H6"/>
    <mergeCell ref="F7:H7"/>
    <mergeCell ref="F8:H8"/>
    <mergeCell ref="C10:C11"/>
    <mergeCell ref="D10:D11"/>
    <mergeCell ref="J10:J11"/>
    <mergeCell ref="K10:K11"/>
    <mergeCell ref="F20:H20"/>
    <mergeCell ref="K16:K17"/>
    <mergeCell ref="K22:K23"/>
    <mergeCell ref="F24:H24"/>
    <mergeCell ref="F25:H25"/>
    <mergeCell ref="B34:B38"/>
    <mergeCell ref="B1:J1"/>
    <mergeCell ref="B4:B8"/>
    <mergeCell ref="B10:B14"/>
    <mergeCell ref="B16:B20"/>
    <mergeCell ref="B22:B26"/>
    <mergeCell ref="B28:B32"/>
    <mergeCell ref="D2:J2"/>
    <mergeCell ref="C4:C5"/>
    <mergeCell ref="D4:D5"/>
    <mergeCell ref="E4:E5"/>
    <mergeCell ref="I4:I5"/>
    <mergeCell ref="J4:J5"/>
    <mergeCell ref="F12:H12"/>
    <mergeCell ref="F13:H13"/>
    <mergeCell ref="F14:H14"/>
    <mergeCell ref="C16:C17"/>
    <mergeCell ref="D16:D17"/>
    <mergeCell ref="F18:H18"/>
    <mergeCell ref="C22:C23"/>
    <mergeCell ref="D22:D23"/>
    <mergeCell ref="J22:J23"/>
    <mergeCell ref="C28:C29"/>
    <mergeCell ref="D28:D29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E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48"/>
  <sheetViews>
    <sheetView zoomScale="80" zoomScaleNormal="80" zoomScaleSheetLayoutView="80" workbookViewId="0">
      <selection activeCell="N1" sqref="N1:W38"/>
    </sheetView>
  </sheetViews>
  <sheetFormatPr defaultColWidth="9" defaultRowHeight="13.5" x14ac:dyDescent="0.15"/>
  <cols>
    <col min="1" max="1" width="2.5" style="226" customWidth="1"/>
    <col min="2" max="2" width="4.375" style="137" customWidth="1"/>
    <col min="3" max="3" width="24.875" style="137" customWidth="1"/>
    <col min="4" max="4" width="4.375" style="137" customWidth="1"/>
    <col min="5" max="5" width="2.25" style="137" customWidth="1"/>
    <col min="6" max="8" width="3.5" style="137" customWidth="1"/>
    <col min="9" max="9" width="2.25" style="137" customWidth="1"/>
    <col min="10" max="10" width="4.375" style="137" customWidth="1"/>
    <col min="11" max="11" width="24.875" style="137" customWidth="1"/>
    <col min="12" max="12" width="2.5" style="226" customWidth="1"/>
    <col min="13" max="13" width="6.875" style="49" customWidth="1"/>
    <col min="14" max="14" width="4.375" style="137" customWidth="1"/>
    <col min="15" max="15" width="24.875" style="137" customWidth="1"/>
    <col min="16" max="16" width="4.375" style="137" customWidth="1"/>
    <col min="17" max="17" width="2.25" style="137" customWidth="1"/>
    <col min="18" max="20" width="3.5" style="137" customWidth="1"/>
    <col min="21" max="21" width="2.25" style="137" customWidth="1"/>
    <col min="22" max="22" width="4.375" style="137" customWidth="1"/>
    <col min="23" max="23" width="24.875" style="137" customWidth="1"/>
    <col min="24" max="16384" width="9" style="49"/>
  </cols>
  <sheetData>
    <row r="1" spans="2:2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260" t="s">
        <v>22</v>
      </c>
      <c r="N1" s="1020" t="s">
        <v>77</v>
      </c>
      <c r="O1" s="1020"/>
      <c r="P1" s="1020"/>
      <c r="Q1" s="1020"/>
      <c r="R1" s="1020"/>
      <c r="S1" s="1020"/>
      <c r="T1" s="1020"/>
      <c r="U1" s="1020"/>
      <c r="V1" s="1020"/>
      <c r="W1" s="294" t="s">
        <v>22</v>
      </c>
    </row>
    <row r="2" spans="2:23" ht="18.75" x14ac:dyDescent="0.15">
      <c r="B2" s="259"/>
      <c r="C2" s="289" t="s">
        <v>125</v>
      </c>
      <c r="D2" s="1021" t="s">
        <v>126</v>
      </c>
      <c r="E2" s="1021"/>
      <c r="F2" s="1021"/>
      <c r="G2" s="1021"/>
      <c r="H2" s="1021"/>
      <c r="I2" s="1021"/>
      <c r="J2" s="1021"/>
      <c r="K2" s="273"/>
      <c r="N2" s="293"/>
      <c r="O2" s="323" t="s">
        <v>40</v>
      </c>
      <c r="P2" s="1021" t="s">
        <v>126</v>
      </c>
      <c r="Q2" s="1021"/>
      <c r="R2" s="1021"/>
      <c r="S2" s="1021"/>
      <c r="T2" s="1021"/>
      <c r="U2" s="1021"/>
      <c r="V2" s="1021"/>
      <c r="W2" s="307"/>
    </row>
    <row r="3" spans="2:23" ht="18.75" x14ac:dyDescent="0.15">
      <c r="B3" s="291" t="s">
        <v>46</v>
      </c>
      <c r="C3" s="274"/>
      <c r="D3" s="275"/>
      <c r="E3" s="276"/>
      <c r="F3" s="277"/>
      <c r="G3" s="278"/>
      <c r="H3" s="279"/>
      <c r="I3" s="279"/>
      <c r="J3" s="280"/>
      <c r="K3" s="281" t="s">
        <v>127</v>
      </c>
      <c r="N3" s="325" t="s">
        <v>46</v>
      </c>
      <c r="O3" s="308"/>
      <c r="P3" s="309"/>
      <c r="Q3" s="310"/>
      <c r="R3" s="311"/>
      <c r="S3" s="312"/>
      <c r="T3" s="313"/>
      <c r="U3" s="313"/>
      <c r="V3" s="314"/>
      <c r="W3" s="315" t="s">
        <v>139</v>
      </c>
    </row>
    <row r="4" spans="2:23" ht="14.25" customHeight="1" x14ac:dyDescent="0.15">
      <c r="B4" s="1006" t="s">
        <v>118</v>
      </c>
      <c r="C4" s="1001" t="s">
        <v>122</v>
      </c>
      <c r="D4" s="1002">
        <v>0</v>
      </c>
      <c r="E4" s="1003"/>
      <c r="F4" s="286">
        <v>0</v>
      </c>
      <c r="G4" s="286" t="s">
        <v>81</v>
      </c>
      <c r="H4" s="286">
        <v>0</v>
      </c>
      <c r="I4" s="1003"/>
      <c r="J4" s="1002">
        <v>2</v>
      </c>
      <c r="K4" s="1001" t="s">
        <v>55</v>
      </c>
      <c r="N4" s="1006"/>
      <c r="O4" s="1001" t="s">
        <v>52</v>
      </c>
      <c r="P4" s="1002">
        <v>1</v>
      </c>
      <c r="Q4" s="1003"/>
      <c r="R4" s="320">
        <v>0</v>
      </c>
      <c r="S4" s="320" t="s">
        <v>81</v>
      </c>
      <c r="T4" s="320">
        <v>0</v>
      </c>
      <c r="U4" s="1003"/>
      <c r="V4" s="1002">
        <v>0</v>
      </c>
      <c r="W4" s="1001" t="s">
        <v>140</v>
      </c>
    </row>
    <row r="5" spans="2:23" ht="14.25" customHeight="1" x14ac:dyDescent="0.15">
      <c r="B5" s="999"/>
      <c r="C5" s="1001"/>
      <c r="D5" s="1002"/>
      <c r="E5" s="1003"/>
      <c r="F5" s="286">
        <v>0</v>
      </c>
      <c r="G5" s="286" t="s">
        <v>81</v>
      </c>
      <c r="H5" s="286">
        <v>2</v>
      </c>
      <c r="I5" s="1003"/>
      <c r="J5" s="1002"/>
      <c r="K5" s="1001"/>
      <c r="N5" s="999"/>
      <c r="O5" s="1001"/>
      <c r="P5" s="1002"/>
      <c r="Q5" s="1003"/>
      <c r="R5" s="320">
        <v>1</v>
      </c>
      <c r="S5" s="320" t="s">
        <v>81</v>
      </c>
      <c r="T5" s="320">
        <v>0</v>
      </c>
      <c r="U5" s="1003"/>
      <c r="V5" s="1002"/>
      <c r="W5" s="1001"/>
    </row>
    <row r="6" spans="2:23" ht="25.5" x14ac:dyDescent="0.15">
      <c r="B6" s="999"/>
      <c r="C6" s="264"/>
      <c r="D6" s="262"/>
      <c r="E6" s="262"/>
      <c r="F6" s="1004" t="s">
        <v>28</v>
      </c>
      <c r="G6" s="1004"/>
      <c r="H6" s="1004"/>
      <c r="I6" s="262"/>
      <c r="J6" s="262"/>
      <c r="K6" s="269" t="s">
        <v>128</v>
      </c>
      <c r="N6" s="999"/>
      <c r="O6" s="327" t="s">
        <v>82</v>
      </c>
      <c r="P6" s="296"/>
      <c r="Q6" s="296"/>
      <c r="R6" s="1004" t="s">
        <v>28</v>
      </c>
      <c r="S6" s="1004"/>
      <c r="T6" s="1004"/>
      <c r="U6" s="296"/>
      <c r="V6" s="296"/>
      <c r="W6" s="303"/>
    </row>
    <row r="7" spans="2:23" ht="18.75" x14ac:dyDescent="0.15">
      <c r="B7" s="999"/>
      <c r="C7" s="265"/>
      <c r="D7" s="262"/>
      <c r="E7" s="262"/>
      <c r="F7" s="1004" t="s">
        <v>29</v>
      </c>
      <c r="G7" s="1004"/>
      <c r="H7" s="1004"/>
      <c r="I7" s="262"/>
      <c r="J7" s="262"/>
      <c r="K7" s="270"/>
      <c r="N7" s="999"/>
      <c r="O7" s="299"/>
      <c r="P7" s="296"/>
      <c r="Q7" s="296"/>
      <c r="R7" s="1004" t="s">
        <v>29</v>
      </c>
      <c r="S7" s="1004"/>
      <c r="T7" s="1004"/>
      <c r="U7" s="296"/>
      <c r="V7" s="296"/>
      <c r="W7" s="304"/>
    </row>
    <row r="8" spans="2:23" ht="18.75" x14ac:dyDescent="0.15">
      <c r="B8" s="1000"/>
      <c r="C8" s="265"/>
      <c r="D8" s="288"/>
      <c r="E8" s="288"/>
      <c r="F8" s="1004" t="s">
        <v>30</v>
      </c>
      <c r="G8" s="1004"/>
      <c r="H8" s="1004"/>
      <c r="I8" s="288"/>
      <c r="J8" s="288"/>
      <c r="K8" s="270"/>
      <c r="N8" s="1000"/>
      <c r="O8" s="299"/>
      <c r="P8" s="322"/>
      <c r="Q8" s="322"/>
      <c r="R8" s="1004" t="s">
        <v>30</v>
      </c>
      <c r="S8" s="1004"/>
      <c r="T8" s="1004"/>
      <c r="U8" s="322"/>
      <c r="V8" s="322"/>
      <c r="W8" s="304"/>
    </row>
    <row r="9" spans="2:23" ht="18.75" x14ac:dyDescent="0.15">
      <c r="B9" s="292"/>
      <c r="C9" s="266"/>
      <c r="D9" s="285"/>
      <c r="E9" s="261"/>
      <c r="F9" s="282"/>
      <c r="G9" s="282"/>
      <c r="H9" s="282"/>
      <c r="I9" s="261"/>
      <c r="J9" s="285"/>
      <c r="K9" s="283"/>
      <c r="N9" s="326"/>
      <c r="O9" s="300"/>
      <c r="P9" s="319"/>
      <c r="Q9" s="295"/>
      <c r="R9" s="316"/>
      <c r="S9" s="316"/>
      <c r="T9" s="316"/>
      <c r="U9" s="295"/>
      <c r="V9" s="319"/>
      <c r="W9" s="317"/>
    </row>
    <row r="10" spans="2:23" ht="14.25" customHeight="1" x14ac:dyDescent="0.15">
      <c r="B10" s="1008" t="s">
        <v>118</v>
      </c>
      <c r="C10" s="1014" t="s">
        <v>129</v>
      </c>
      <c r="D10" s="1013">
        <v>0</v>
      </c>
      <c r="E10" s="263"/>
      <c r="F10" s="284">
        <v>0</v>
      </c>
      <c r="G10" s="284" t="s">
        <v>81</v>
      </c>
      <c r="H10" s="284">
        <v>2</v>
      </c>
      <c r="I10" s="263"/>
      <c r="J10" s="1013">
        <v>5</v>
      </c>
      <c r="K10" s="1014" t="s">
        <v>53</v>
      </c>
      <c r="N10" s="1008"/>
      <c r="O10" s="1014" t="s">
        <v>141</v>
      </c>
      <c r="P10" s="1013">
        <v>5</v>
      </c>
      <c r="Q10" s="297"/>
      <c r="R10" s="318">
        <v>0</v>
      </c>
      <c r="S10" s="318" t="s">
        <v>81</v>
      </c>
      <c r="T10" s="318">
        <v>1</v>
      </c>
      <c r="U10" s="297"/>
      <c r="V10" s="1013">
        <v>1</v>
      </c>
      <c r="W10" s="1014" t="s">
        <v>51</v>
      </c>
    </row>
    <row r="11" spans="2:23" ht="14.25" customHeight="1" x14ac:dyDescent="0.15">
      <c r="B11" s="1009"/>
      <c r="C11" s="1014"/>
      <c r="D11" s="1013"/>
      <c r="E11" s="263"/>
      <c r="F11" s="284">
        <v>0</v>
      </c>
      <c r="G11" s="284" t="s">
        <v>81</v>
      </c>
      <c r="H11" s="284">
        <v>3</v>
      </c>
      <c r="I11" s="263"/>
      <c r="J11" s="1013"/>
      <c r="K11" s="1014"/>
      <c r="N11" s="1009"/>
      <c r="O11" s="1014"/>
      <c r="P11" s="1013"/>
      <c r="Q11" s="297"/>
      <c r="R11" s="318">
        <v>5</v>
      </c>
      <c r="S11" s="318" t="s">
        <v>81</v>
      </c>
      <c r="T11" s="318">
        <v>0</v>
      </c>
      <c r="U11" s="297"/>
      <c r="V11" s="1013"/>
      <c r="W11" s="1014"/>
    </row>
    <row r="12" spans="2:23" ht="18.75" x14ac:dyDescent="0.15">
      <c r="B12" s="1009"/>
      <c r="C12" s="267"/>
      <c r="D12" s="287"/>
      <c r="E12" s="263"/>
      <c r="F12" s="1007" t="s">
        <v>28</v>
      </c>
      <c r="G12" s="1007"/>
      <c r="H12" s="1007"/>
      <c r="I12" s="263"/>
      <c r="J12" s="287"/>
      <c r="K12" s="271" t="s">
        <v>130</v>
      </c>
      <c r="N12" s="1009"/>
      <c r="O12" s="301" t="s">
        <v>142</v>
      </c>
      <c r="P12" s="321"/>
      <c r="Q12" s="297"/>
      <c r="R12" s="1007" t="s">
        <v>28</v>
      </c>
      <c r="S12" s="1007"/>
      <c r="T12" s="1007"/>
      <c r="U12" s="297"/>
      <c r="V12" s="321"/>
      <c r="W12" s="305" t="s">
        <v>143</v>
      </c>
    </row>
    <row r="13" spans="2:23" ht="18.75" x14ac:dyDescent="0.15">
      <c r="B13" s="1009"/>
      <c r="C13" s="268"/>
      <c r="D13" s="287"/>
      <c r="E13" s="263"/>
      <c r="F13" s="1007" t="s">
        <v>29</v>
      </c>
      <c r="G13" s="1007"/>
      <c r="H13" s="1007"/>
      <c r="I13" s="263"/>
      <c r="J13" s="287"/>
      <c r="K13" s="272"/>
      <c r="N13" s="1009"/>
      <c r="O13" s="302"/>
      <c r="P13" s="321"/>
      <c r="Q13" s="297"/>
      <c r="R13" s="1007" t="s">
        <v>29</v>
      </c>
      <c r="S13" s="1007"/>
      <c r="T13" s="1007"/>
      <c r="U13" s="297"/>
      <c r="V13" s="321"/>
      <c r="W13" s="306"/>
    </row>
    <row r="14" spans="2:23" ht="18.75" x14ac:dyDescent="0.15">
      <c r="B14" s="1010"/>
      <c r="C14" s="268"/>
      <c r="D14" s="287"/>
      <c r="E14" s="263"/>
      <c r="F14" s="1007" t="s">
        <v>30</v>
      </c>
      <c r="G14" s="1007"/>
      <c r="H14" s="1007"/>
      <c r="I14" s="263"/>
      <c r="J14" s="287"/>
      <c r="K14" s="272"/>
      <c r="N14" s="1010"/>
      <c r="O14" s="302"/>
      <c r="P14" s="321"/>
      <c r="Q14" s="297"/>
      <c r="R14" s="1007" t="s">
        <v>30</v>
      </c>
      <c r="S14" s="1007"/>
      <c r="T14" s="1007"/>
      <c r="U14" s="297"/>
      <c r="V14" s="321"/>
      <c r="W14" s="306"/>
    </row>
    <row r="15" spans="2:23" ht="18.75" x14ac:dyDescent="0.15">
      <c r="B15" s="292"/>
      <c r="C15" s="266"/>
      <c r="D15" s="285"/>
      <c r="E15" s="261"/>
      <c r="F15" s="282"/>
      <c r="G15" s="282"/>
      <c r="H15" s="282"/>
      <c r="I15" s="261"/>
      <c r="J15" s="285"/>
      <c r="K15" s="283"/>
      <c r="N15" s="326"/>
      <c r="O15" s="300"/>
      <c r="P15" s="319"/>
      <c r="Q15" s="295"/>
      <c r="R15" s="316"/>
      <c r="S15" s="316"/>
      <c r="T15" s="316"/>
      <c r="U15" s="295"/>
      <c r="V15" s="319"/>
      <c r="W15" s="317"/>
    </row>
    <row r="16" spans="2:23" ht="14.25" customHeight="1" x14ac:dyDescent="0.15">
      <c r="B16" s="1006" t="s">
        <v>118</v>
      </c>
      <c r="C16" s="1001" t="s">
        <v>47</v>
      </c>
      <c r="D16" s="1002">
        <v>9</v>
      </c>
      <c r="E16" s="290"/>
      <c r="F16" s="286">
        <v>6</v>
      </c>
      <c r="G16" s="286" t="s">
        <v>81</v>
      </c>
      <c r="H16" s="286">
        <v>1</v>
      </c>
      <c r="I16" s="290"/>
      <c r="J16" s="1002">
        <v>1</v>
      </c>
      <c r="K16" s="1001" t="s">
        <v>131</v>
      </c>
      <c r="N16" s="1006"/>
      <c r="O16" s="1001" t="s">
        <v>107</v>
      </c>
      <c r="P16" s="1002">
        <v>1</v>
      </c>
      <c r="Q16" s="324"/>
      <c r="R16" s="320">
        <v>0</v>
      </c>
      <c r="S16" s="320" t="s">
        <v>81</v>
      </c>
      <c r="T16" s="320">
        <v>2</v>
      </c>
      <c r="U16" s="324"/>
      <c r="V16" s="1002">
        <v>4</v>
      </c>
      <c r="W16" s="1001" t="s">
        <v>50</v>
      </c>
    </row>
    <row r="17" spans="2:23" ht="14.25" customHeight="1" x14ac:dyDescent="0.15">
      <c r="B17" s="999"/>
      <c r="C17" s="1001"/>
      <c r="D17" s="1002"/>
      <c r="E17" s="290"/>
      <c r="F17" s="286">
        <v>3</v>
      </c>
      <c r="G17" s="286" t="s">
        <v>81</v>
      </c>
      <c r="H17" s="286">
        <v>0</v>
      </c>
      <c r="I17" s="290"/>
      <c r="J17" s="1002"/>
      <c r="K17" s="1001"/>
      <c r="N17" s="999"/>
      <c r="O17" s="1001"/>
      <c r="P17" s="1002"/>
      <c r="Q17" s="324"/>
      <c r="R17" s="320">
        <v>1</v>
      </c>
      <c r="S17" s="320" t="s">
        <v>81</v>
      </c>
      <c r="T17" s="320">
        <v>2</v>
      </c>
      <c r="U17" s="324"/>
      <c r="V17" s="1002"/>
      <c r="W17" s="1001"/>
    </row>
    <row r="18" spans="2:23" ht="18.75" x14ac:dyDescent="0.15">
      <c r="B18" s="999"/>
      <c r="C18" s="264" t="s">
        <v>132</v>
      </c>
      <c r="D18" s="262"/>
      <c r="E18" s="262"/>
      <c r="F18" s="1004" t="s">
        <v>28</v>
      </c>
      <c r="G18" s="1004"/>
      <c r="H18" s="1004"/>
      <c r="I18" s="262"/>
      <c r="J18" s="262"/>
      <c r="K18" s="269" t="s">
        <v>85</v>
      </c>
      <c r="N18" s="999"/>
      <c r="O18" s="298" t="s">
        <v>82</v>
      </c>
      <c r="P18" s="296"/>
      <c r="Q18" s="296"/>
      <c r="R18" s="1004" t="s">
        <v>28</v>
      </c>
      <c r="S18" s="1004"/>
      <c r="T18" s="1004"/>
      <c r="U18" s="296"/>
      <c r="V18" s="296"/>
      <c r="W18" s="303" t="s">
        <v>144</v>
      </c>
    </row>
    <row r="19" spans="2:23" ht="18.75" x14ac:dyDescent="0.15">
      <c r="B19" s="999"/>
      <c r="C19" s="265"/>
      <c r="D19" s="262"/>
      <c r="E19" s="262"/>
      <c r="F19" s="1004" t="s">
        <v>29</v>
      </c>
      <c r="G19" s="1004"/>
      <c r="H19" s="1004"/>
      <c r="I19" s="262"/>
      <c r="J19" s="262"/>
      <c r="K19" s="270"/>
      <c r="N19" s="999"/>
      <c r="O19" s="299"/>
      <c r="P19" s="296"/>
      <c r="Q19" s="296"/>
      <c r="R19" s="1004" t="s">
        <v>29</v>
      </c>
      <c r="S19" s="1004"/>
      <c r="T19" s="1004"/>
      <c r="U19" s="296"/>
      <c r="V19" s="296"/>
      <c r="W19" s="304"/>
    </row>
    <row r="20" spans="2:23" ht="18.75" x14ac:dyDescent="0.15">
      <c r="B20" s="1000"/>
      <c r="C20" s="265"/>
      <c r="D20" s="288"/>
      <c r="E20" s="288"/>
      <c r="F20" s="1004" t="s">
        <v>30</v>
      </c>
      <c r="G20" s="1004"/>
      <c r="H20" s="1004"/>
      <c r="I20" s="288"/>
      <c r="J20" s="288"/>
      <c r="K20" s="270"/>
      <c r="N20" s="1000"/>
      <c r="O20" s="299"/>
      <c r="P20" s="322"/>
      <c r="Q20" s="322"/>
      <c r="R20" s="1004" t="s">
        <v>30</v>
      </c>
      <c r="S20" s="1004"/>
      <c r="T20" s="1004"/>
      <c r="U20" s="322"/>
      <c r="V20" s="322"/>
      <c r="W20" s="304"/>
    </row>
    <row r="21" spans="2:23" ht="18.75" x14ac:dyDescent="0.15">
      <c r="B21" s="292"/>
      <c r="C21" s="266"/>
      <c r="D21" s="285"/>
      <c r="E21" s="261"/>
      <c r="F21" s="282"/>
      <c r="G21" s="282"/>
      <c r="H21" s="282"/>
      <c r="I21" s="261"/>
      <c r="J21" s="285"/>
      <c r="K21" s="283"/>
      <c r="N21" s="326"/>
      <c r="O21" s="300"/>
      <c r="P21" s="319"/>
      <c r="Q21" s="295"/>
      <c r="R21" s="316"/>
      <c r="S21" s="316"/>
      <c r="T21" s="316"/>
      <c r="U21" s="295"/>
      <c r="V21" s="319"/>
      <c r="W21" s="317"/>
    </row>
    <row r="22" spans="2:23" ht="14.25" customHeight="1" x14ac:dyDescent="0.15">
      <c r="B22" s="1008" t="s">
        <v>48</v>
      </c>
      <c r="C22" s="1014" t="s">
        <v>94</v>
      </c>
      <c r="D22" s="1013">
        <v>1</v>
      </c>
      <c r="E22" s="263"/>
      <c r="F22" s="284">
        <v>0</v>
      </c>
      <c r="G22" s="284" t="s">
        <v>81</v>
      </c>
      <c r="H22" s="284">
        <v>1</v>
      </c>
      <c r="I22" s="263"/>
      <c r="J22" s="1013">
        <v>4</v>
      </c>
      <c r="K22" s="1014" t="s">
        <v>133</v>
      </c>
      <c r="N22" s="1008"/>
      <c r="O22" s="1014" t="s">
        <v>145</v>
      </c>
      <c r="P22" s="1013">
        <v>3</v>
      </c>
      <c r="Q22" s="297"/>
      <c r="R22" s="318">
        <v>0</v>
      </c>
      <c r="S22" s="318" t="s">
        <v>81</v>
      </c>
      <c r="T22" s="318">
        <v>0</v>
      </c>
      <c r="U22" s="297"/>
      <c r="V22" s="1013">
        <v>0</v>
      </c>
      <c r="W22" s="1014" t="s">
        <v>146</v>
      </c>
    </row>
    <row r="23" spans="2:23" ht="14.25" customHeight="1" x14ac:dyDescent="0.15">
      <c r="B23" s="1009"/>
      <c r="C23" s="1014"/>
      <c r="D23" s="1013"/>
      <c r="E23" s="263"/>
      <c r="F23" s="284">
        <v>1</v>
      </c>
      <c r="G23" s="284" t="s">
        <v>81</v>
      </c>
      <c r="H23" s="284">
        <v>3</v>
      </c>
      <c r="I23" s="263"/>
      <c r="J23" s="1013"/>
      <c r="K23" s="1014"/>
      <c r="N23" s="1009"/>
      <c r="O23" s="1014"/>
      <c r="P23" s="1013"/>
      <c r="Q23" s="297"/>
      <c r="R23" s="318">
        <v>3</v>
      </c>
      <c r="S23" s="318" t="s">
        <v>81</v>
      </c>
      <c r="T23" s="318">
        <v>0</v>
      </c>
      <c r="U23" s="297"/>
      <c r="V23" s="1013"/>
      <c r="W23" s="1014"/>
    </row>
    <row r="24" spans="2:23" ht="18.75" x14ac:dyDescent="0.15">
      <c r="B24" s="1009"/>
      <c r="C24" s="267" t="s">
        <v>134</v>
      </c>
      <c r="D24" s="287"/>
      <c r="E24" s="263"/>
      <c r="F24" s="1007" t="s">
        <v>28</v>
      </c>
      <c r="G24" s="1007"/>
      <c r="H24" s="1007"/>
      <c r="I24" s="263"/>
      <c r="J24" s="287"/>
      <c r="K24" s="271" t="s">
        <v>135</v>
      </c>
      <c r="N24" s="1009"/>
      <c r="O24" s="301" t="s">
        <v>147</v>
      </c>
      <c r="P24" s="321"/>
      <c r="Q24" s="297"/>
      <c r="R24" s="1007" t="s">
        <v>28</v>
      </c>
      <c r="S24" s="1007"/>
      <c r="T24" s="1007"/>
      <c r="U24" s="297"/>
      <c r="V24" s="321"/>
      <c r="W24" s="305"/>
    </row>
    <row r="25" spans="2:23" ht="18.75" x14ac:dyDescent="0.15">
      <c r="B25" s="1009"/>
      <c r="C25" s="268"/>
      <c r="D25" s="287"/>
      <c r="E25" s="263"/>
      <c r="F25" s="1007" t="s">
        <v>29</v>
      </c>
      <c r="G25" s="1007"/>
      <c r="H25" s="1007"/>
      <c r="I25" s="263"/>
      <c r="J25" s="287"/>
      <c r="K25" s="272"/>
      <c r="N25" s="1009"/>
      <c r="O25" s="302"/>
      <c r="P25" s="321"/>
      <c r="Q25" s="297"/>
      <c r="R25" s="1007" t="s">
        <v>29</v>
      </c>
      <c r="S25" s="1007"/>
      <c r="T25" s="1007"/>
      <c r="U25" s="297"/>
      <c r="V25" s="321"/>
      <c r="W25" s="306"/>
    </row>
    <row r="26" spans="2:23" ht="18.75" x14ac:dyDescent="0.15">
      <c r="B26" s="1010"/>
      <c r="C26" s="268"/>
      <c r="D26" s="287"/>
      <c r="E26" s="263"/>
      <c r="F26" s="1007" t="s">
        <v>30</v>
      </c>
      <c r="G26" s="1007"/>
      <c r="H26" s="1007"/>
      <c r="I26" s="263"/>
      <c r="J26" s="287"/>
      <c r="K26" s="272"/>
      <c r="N26" s="1010"/>
      <c r="O26" s="302"/>
      <c r="P26" s="321"/>
      <c r="Q26" s="297"/>
      <c r="R26" s="1007" t="s">
        <v>30</v>
      </c>
      <c r="S26" s="1007"/>
      <c r="T26" s="1007"/>
      <c r="U26" s="297"/>
      <c r="V26" s="321"/>
      <c r="W26" s="306"/>
    </row>
    <row r="27" spans="2:23" ht="18.75" x14ac:dyDescent="0.15">
      <c r="B27" s="292"/>
      <c r="C27" s="266"/>
      <c r="D27" s="285"/>
      <c r="E27" s="261"/>
      <c r="F27" s="282"/>
      <c r="G27" s="282"/>
      <c r="H27" s="282"/>
      <c r="I27" s="261"/>
      <c r="J27" s="285"/>
      <c r="K27" s="283"/>
      <c r="N27" s="326"/>
      <c r="O27" s="300"/>
      <c r="P27" s="319"/>
      <c r="Q27" s="295"/>
      <c r="R27" s="316"/>
      <c r="S27" s="316"/>
      <c r="T27" s="316"/>
      <c r="U27" s="295"/>
      <c r="V27" s="319"/>
      <c r="W27" s="317"/>
    </row>
    <row r="28" spans="2:23" ht="14.25" customHeight="1" x14ac:dyDescent="0.15">
      <c r="B28" s="1006" t="s">
        <v>48</v>
      </c>
      <c r="C28" s="1001" t="s">
        <v>56</v>
      </c>
      <c r="D28" s="1002">
        <v>1</v>
      </c>
      <c r="E28" s="290"/>
      <c r="F28" s="286">
        <v>0</v>
      </c>
      <c r="G28" s="286" t="s">
        <v>81</v>
      </c>
      <c r="H28" s="286">
        <v>1</v>
      </c>
      <c r="I28" s="290"/>
      <c r="J28" s="1002">
        <v>1</v>
      </c>
      <c r="K28" s="1001" t="s">
        <v>136</v>
      </c>
      <c r="N28" s="1006"/>
      <c r="O28" s="1001" t="s">
        <v>93</v>
      </c>
      <c r="P28" s="1002">
        <v>1</v>
      </c>
      <c r="Q28" s="324"/>
      <c r="R28" s="320">
        <v>1</v>
      </c>
      <c r="S28" s="320" t="s">
        <v>81</v>
      </c>
      <c r="T28" s="320">
        <v>1</v>
      </c>
      <c r="U28" s="324"/>
      <c r="V28" s="1002">
        <v>7</v>
      </c>
      <c r="W28" s="1001" t="s">
        <v>148</v>
      </c>
    </row>
    <row r="29" spans="2:23" ht="14.25" customHeight="1" x14ac:dyDescent="0.15">
      <c r="B29" s="999"/>
      <c r="C29" s="1001"/>
      <c r="D29" s="1002"/>
      <c r="E29" s="290"/>
      <c r="F29" s="286">
        <v>1</v>
      </c>
      <c r="G29" s="286" t="s">
        <v>81</v>
      </c>
      <c r="H29" s="286">
        <v>0</v>
      </c>
      <c r="I29" s="290"/>
      <c r="J29" s="1002"/>
      <c r="K29" s="1001"/>
      <c r="N29" s="999"/>
      <c r="O29" s="1001"/>
      <c r="P29" s="1002"/>
      <c r="Q29" s="324"/>
      <c r="R29" s="320">
        <v>0</v>
      </c>
      <c r="S29" s="320" t="s">
        <v>81</v>
      </c>
      <c r="T29" s="320">
        <v>6</v>
      </c>
      <c r="U29" s="324"/>
      <c r="V29" s="1002"/>
      <c r="W29" s="1001"/>
    </row>
    <row r="30" spans="2:23" ht="18.75" x14ac:dyDescent="0.15">
      <c r="B30" s="999"/>
      <c r="C30" s="264" t="s">
        <v>137</v>
      </c>
      <c r="D30" s="262"/>
      <c r="E30" s="262"/>
      <c r="F30" s="1004" t="s">
        <v>28</v>
      </c>
      <c r="G30" s="1004"/>
      <c r="H30" s="1004"/>
      <c r="I30" s="262"/>
      <c r="J30" s="262"/>
      <c r="K30" s="269" t="s">
        <v>138</v>
      </c>
      <c r="N30" s="999"/>
      <c r="O30" s="298" t="s">
        <v>82</v>
      </c>
      <c r="P30" s="296"/>
      <c r="Q30" s="296"/>
      <c r="R30" s="1004" t="s">
        <v>28</v>
      </c>
      <c r="S30" s="1004"/>
      <c r="T30" s="1004"/>
      <c r="U30" s="296"/>
      <c r="V30" s="296"/>
      <c r="W30" s="328" t="s">
        <v>149</v>
      </c>
    </row>
    <row r="31" spans="2:23" ht="18.75" x14ac:dyDescent="0.15">
      <c r="B31" s="999"/>
      <c r="C31" s="265"/>
      <c r="D31" s="262"/>
      <c r="E31" s="262"/>
      <c r="F31" s="1004" t="s">
        <v>29</v>
      </c>
      <c r="G31" s="1004"/>
      <c r="H31" s="1004"/>
      <c r="I31" s="262"/>
      <c r="J31" s="262"/>
      <c r="K31" s="270"/>
      <c r="N31" s="999"/>
      <c r="O31" s="299"/>
      <c r="P31" s="296"/>
      <c r="Q31" s="296"/>
      <c r="R31" s="1004" t="s">
        <v>29</v>
      </c>
      <c r="S31" s="1004"/>
      <c r="T31" s="1004"/>
      <c r="U31" s="296"/>
      <c r="V31" s="296"/>
      <c r="W31" s="304"/>
    </row>
    <row r="32" spans="2:23" ht="18.75" x14ac:dyDescent="0.15">
      <c r="B32" s="1000"/>
      <c r="C32" s="265"/>
      <c r="D32" s="288"/>
      <c r="E32" s="288"/>
      <c r="F32" s="1004" t="s">
        <v>30</v>
      </c>
      <c r="G32" s="1004"/>
      <c r="H32" s="1004"/>
      <c r="I32" s="288"/>
      <c r="J32" s="288"/>
      <c r="K32" s="270"/>
      <c r="N32" s="1000"/>
      <c r="O32" s="299"/>
      <c r="P32" s="322"/>
      <c r="Q32" s="322"/>
      <c r="R32" s="1004" t="s">
        <v>30</v>
      </c>
      <c r="S32" s="1004"/>
      <c r="T32" s="1004"/>
      <c r="U32" s="322"/>
      <c r="V32" s="322"/>
      <c r="W32" s="304"/>
    </row>
    <row r="33" spans="2:23" ht="18.75" x14ac:dyDescent="0.15">
      <c r="B33" s="292"/>
      <c r="C33" s="266"/>
      <c r="D33" s="285"/>
      <c r="E33" s="261"/>
      <c r="F33" s="282"/>
      <c r="G33" s="282"/>
      <c r="H33" s="282"/>
      <c r="I33" s="261"/>
      <c r="J33" s="285"/>
      <c r="K33" s="283"/>
      <c r="N33" s="326"/>
      <c r="O33" s="300"/>
      <c r="P33" s="319"/>
      <c r="Q33" s="295"/>
      <c r="R33" s="316"/>
      <c r="S33" s="316"/>
      <c r="T33" s="316"/>
      <c r="U33" s="295"/>
      <c r="V33" s="319"/>
      <c r="W33" s="317"/>
    </row>
    <row r="34" spans="2:23" ht="14.25" customHeight="1" x14ac:dyDescent="0.15">
      <c r="B34" s="1008"/>
      <c r="C34" s="1014"/>
      <c r="D34" s="1013" t="s">
        <v>86</v>
      </c>
      <c r="E34" s="263"/>
      <c r="F34" s="284"/>
      <c r="G34" s="284" t="s">
        <v>81</v>
      </c>
      <c r="H34" s="284"/>
      <c r="I34" s="263"/>
      <c r="J34" s="1013" t="s">
        <v>86</v>
      </c>
      <c r="K34" s="1014"/>
      <c r="N34" s="1008"/>
      <c r="O34" s="1014" t="s">
        <v>150</v>
      </c>
      <c r="P34" s="1013">
        <v>0</v>
      </c>
      <c r="Q34" s="297"/>
      <c r="R34" s="318">
        <v>0</v>
      </c>
      <c r="S34" s="318" t="s">
        <v>81</v>
      </c>
      <c r="T34" s="318">
        <v>1</v>
      </c>
      <c r="U34" s="297"/>
      <c r="V34" s="1013">
        <v>1</v>
      </c>
      <c r="W34" s="1014" t="s">
        <v>151</v>
      </c>
    </row>
    <row r="35" spans="2:23" ht="14.25" customHeight="1" x14ac:dyDescent="0.15">
      <c r="B35" s="1009"/>
      <c r="C35" s="1014"/>
      <c r="D35" s="1013"/>
      <c r="E35" s="263"/>
      <c r="F35" s="284"/>
      <c r="G35" s="284" t="s">
        <v>81</v>
      </c>
      <c r="H35" s="284"/>
      <c r="I35" s="263"/>
      <c r="J35" s="1013"/>
      <c r="K35" s="1014"/>
      <c r="N35" s="1009"/>
      <c r="O35" s="1014"/>
      <c r="P35" s="1013"/>
      <c r="Q35" s="297"/>
      <c r="R35" s="318">
        <v>0</v>
      </c>
      <c r="S35" s="318" t="s">
        <v>81</v>
      </c>
      <c r="T35" s="318">
        <v>0</v>
      </c>
      <c r="U35" s="297"/>
      <c r="V35" s="1013"/>
      <c r="W35" s="1014"/>
    </row>
    <row r="36" spans="2:23" ht="18.75" x14ac:dyDescent="0.15">
      <c r="B36" s="1009"/>
      <c r="C36" s="267"/>
      <c r="D36" s="287"/>
      <c r="E36" s="263"/>
      <c r="F36" s="1007" t="s">
        <v>28</v>
      </c>
      <c r="G36" s="1007"/>
      <c r="H36" s="1007"/>
      <c r="I36" s="263"/>
      <c r="J36" s="287"/>
      <c r="K36" s="271"/>
      <c r="N36" s="1009"/>
      <c r="O36" s="301"/>
      <c r="P36" s="321"/>
      <c r="Q36" s="297"/>
      <c r="R36" s="1007" t="s">
        <v>28</v>
      </c>
      <c r="S36" s="1007"/>
      <c r="T36" s="1007"/>
      <c r="U36" s="297"/>
      <c r="V36" s="321"/>
      <c r="W36" s="305" t="s">
        <v>82</v>
      </c>
    </row>
    <row r="37" spans="2:23" ht="18.75" x14ac:dyDescent="0.15">
      <c r="B37" s="1009"/>
      <c r="C37" s="268"/>
      <c r="D37" s="287"/>
      <c r="E37" s="263"/>
      <c r="F37" s="1007" t="s">
        <v>29</v>
      </c>
      <c r="G37" s="1007"/>
      <c r="H37" s="1007"/>
      <c r="I37" s="263"/>
      <c r="J37" s="287"/>
      <c r="K37" s="272"/>
      <c r="N37" s="1009"/>
      <c r="O37" s="302"/>
      <c r="P37" s="321"/>
      <c r="Q37" s="297"/>
      <c r="R37" s="1007" t="s">
        <v>29</v>
      </c>
      <c r="S37" s="1007"/>
      <c r="T37" s="1007"/>
      <c r="U37" s="297"/>
      <c r="V37" s="321"/>
      <c r="W37" s="306"/>
    </row>
    <row r="38" spans="2:23" ht="18.75" x14ac:dyDescent="0.15">
      <c r="B38" s="1010"/>
      <c r="C38" s="268"/>
      <c r="D38" s="287"/>
      <c r="E38" s="263"/>
      <c r="F38" s="1007" t="s">
        <v>30</v>
      </c>
      <c r="G38" s="1007"/>
      <c r="H38" s="1007"/>
      <c r="I38" s="263"/>
      <c r="J38" s="287"/>
      <c r="K38" s="272"/>
      <c r="N38" s="1010"/>
      <c r="O38" s="302"/>
      <c r="P38" s="321"/>
      <c r="Q38" s="297"/>
      <c r="R38" s="1007" t="s">
        <v>30</v>
      </c>
      <c r="S38" s="1007"/>
      <c r="T38" s="1007"/>
      <c r="U38" s="297"/>
      <c r="V38" s="321"/>
      <c r="W38" s="306"/>
    </row>
    <row r="39" spans="2:23" ht="18.75" x14ac:dyDescent="0.15">
      <c r="B39" s="258"/>
      <c r="C39" s="233"/>
      <c r="D39" s="252"/>
      <c r="E39" s="228"/>
      <c r="F39" s="249"/>
      <c r="G39" s="249"/>
      <c r="H39" s="249"/>
      <c r="I39" s="228"/>
      <c r="J39" s="252"/>
      <c r="K39" s="250"/>
      <c r="N39" s="258"/>
      <c r="O39" s="233"/>
      <c r="P39" s="252"/>
      <c r="Q39" s="228"/>
      <c r="R39" s="249"/>
      <c r="S39" s="249"/>
      <c r="T39" s="249"/>
      <c r="U39" s="228"/>
      <c r="V39" s="252"/>
      <c r="W39" s="250"/>
    </row>
    <row r="40" spans="2:23" ht="14.25" customHeight="1" x14ac:dyDescent="0.15">
      <c r="B40" s="1018"/>
      <c r="C40" s="1016"/>
      <c r="D40" s="1019"/>
      <c r="E40" s="228"/>
      <c r="F40" s="249"/>
      <c r="G40" s="249"/>
      <c r="H40" s="249"/>
      <c r="I40" s="228"/>
      <c r="J40" s="1019"/>
      <c r="K40" s="1016"/>
      <c r="N40" s="1018"/>
      <c r="O40" s="1016"/>
      <c r="P40" s="1019"/>
      <c r="Q40" s="228"/>
      <c r="R40" s="249"/>
      <c r="S40" s="249"/>
      <c r="T40" s="249"/>
      <c r="U40" s="228"/>
      <c r="V40" s="1019"/>
      <c r="W40" s="1016"/>
    </row>
    <row r="41" spans="2:23" ht="14.25" customHeight="1" x14ac:dyDescent="0.15">
      <c r="B41" s="1018"/>
      <c r="C41" s="1016"/>
      <c r="D41" s="1019"/>
      <c r="E41" s="228"/>
      <c r="F41" s="249"/>
      <c r="G41" s="249"/>
      <c r="H41" s="249"/>
      <c r="I41" s="228"/>
      <c r="J41" s="1019"/>
      <c r="K41" s="1016"/>
      <c r="N41" s="1018"/>
      <c r="O41" s="1016"/>
      <c r="P41" s="1019"/>
      <c r="Q41" s="228"/>
      <c r="R41" s="249"/>
      <c r="S41" s="249"/>
      <c r="T41" s="249"/>
      <c r="U41" s="228"/>
      <c r="V41" s="1019"/>
      <c r="W41" s="1016"/>
    </row>
    <row r="42" spans="2:23" ht="18.75" x14ac:dyDescent="0.15">
      <c r="B42" s="258"/>
      <c r="C42" s="141"/>
      <c r="D42" s="252"/>
      <c r="E42" s="228"/>
      <c r="F42" s="1017"/>
      <c r="G42" s="1017"/>
      <c r="H42" s="1017"/>
      <c r="I42" s="228"/>
      <c r="J42" s="252"/>
      <c r="K42" s="142"/>
      <c r="N42" s="258"/>
      <c r="O42" s="141"/>
      <c r="P42" s="252"/>
      <c r="Q42" s="228"/>
      <c r="R42" s="1017"/>
      <c r="S42" s="1017"/>
      <c r="T42" s="1017"/>
      <c r="U42" s="228"/>
      <c r="V42" s="252"/>
      <c r="W42" s="142"/>
    </row>
    <row r="43" spans="2:23" ht="18.75" x14ac:dyDescent="0.15">
      <c r="B43" s="258"/>
      <c r="C43" s="141"/>
      <c r="D43" s="252"/>
      <c r="E43" s="228"/>
      <c r="F43" s="1017"/>
      <c r="G43" s="1017"/>
      <c r="H43" s="1017"/>
      <c r="I43" s="228"/>
      <c r="J43" s="252"/>
      <c r="K43" s="142"/>
      <c r="N43" s="258"/>
      <c r="O43" s="141"/>
      <c r="P43" s="252"/>
      <c r="Q43" s="228"/>
      <c r="R43" s="1017"/>
      <c r="S43" s="1017"/>
      <c r="T43" s="1017"/>
      <c r="U43" s="228"/>
      <c r="V43" s="252"/>
      <c r="W43" s="142"/>
    </row>
    <row r="44" spans="2:23" ht="18.75" x14ac:dyDescent="0.15">
      <c r="B44" s="258"/>
      <c r="C44" s="141"/>
      <c r="D44" s="252"/>
      <c r="E44" s="228"/>
      <c r="F44" s="1017"/>
      <c r="G44" s="1017"/>
      <c r="H44" s="1017"/>
      <c r="I44" s="228"/>
      <c r="J44" s="252"/>
      <c r="K44" s="142"/>
      <c r="N44" s="258"/>
      <c r="O44" s="141"/>
      <c r="P44" s="252"/>
      <c r="Q44" s="228"/>
      <c r="R44" s="1017"/>
      <c r="S44" s="1017"/>
      <c r="T44" s="1017"/>
      <c r="U44" s="228"/>
      <c r="V44" s="252"/>
      <c r="W44" s="142"/>
    </row>
    <row r="45" spans="2:23" x14ac:dyDescent="0.15">
      <c r="B45" s="70"/>
      <c r="C45" s="143"/>
      <c r="D45" s="144"/>
      <c r="E45" s="144"/>
      <c r="F45" s="143"/>
      <c r="G45" s="143"/>
      <c r="H45" s="143"/>
      <c r="I45" s="144"/>
      <c r="J45" s="144"/>
      <c r="K45" s="143"/>
      <c r="N45" s="70"/>
      <c r="O45" s="143"/>
      <c r="P45" s="144"/>
      <c r="Q45" s="144"/>
      <c r="R45" s="143"/>
      <c r="S45" s="143"/>
      <c r="T45" s="143"/>
      <c r="U45" s="144"/>
      <c r="V45" s="144"/>
      <c r="W45" s="143"/>
    </row>
    <row r="46" spans="2:23" x14ac:dyDescent="0.15">
      <c r="B46" s="71"/>
      <c r="K46" s="139"/>
      <c r="N46" s="71"/>
      <c r="W46" s="139"/>
    </row>
    <row r="47" spans="2:23" x14ac:dyDescent="0.15">
      <c r="B47" s="71"/>
      <c r="N47" s="71"/>
    </row>
    <row r="48" spans="2:23" x14ac:dyDescent="0.15">
      <c r="B48" s="71"/>
      <c r="N48" s="71"/>
    </row>
  </sheetData>
  <mergeCells count="120">
    <mergeCell ref="N28:N32"/>
    <mergeCell ref="P2:V2"/>
    <mergeCell ref="O4:O5"/>
    <mergeCell ref="P4:P5"/>
    <mergeCell ref="Q4:Q5"/>
    <mergeCell ref="U4:U5"/>
    <mergeCell ref="V4:V5"/>
    <mergeCell ref="R12:T12"/>
    <mergeCell ref="R13:T13"/>
    <mergeCell ref="R14:T14"/>
    <mergeCell ref="O16:O17"/>
    <mergeCell ref="P16:P17"/>
    <mergeCell ref="R18:T18"/>
    <mergeCell ref="O22:O23"/>
    <mergeCell ref="P22:P23"/>
    <mergeCell ref="V22:V23"/>
    <mergeCell ref="W4:W5"/>
    <mergeCell ref="R6:T6"/>
    <mergeCell ref="R7:T7"/>
    <mergeCell ref="R8:T8"/>
    <mergeCell ref="O10:O11"/>
    <mergeCell ref="P10:P11"/>
    <mergeCell ref="V10:V11"/>
    <mergeCell ref="W10:W11"/>
    <mergeCell ref="R20:T20"/>
    <mergeCell ref="W16:W17"/>
    <mergeCell ref="W28:W29"/>
    <mergeCell ref="R30:T30"/>
    <mergeCell ref="R31:T31"/>
    <mergeCell ref="V28:V29"/>
    <mergeCell ref="W22:W23"/>
    <mergeCell ref="R24:T24"/>
    <mergeCell ref="R25:T25"/>
    <mergeCell ref="R26:T26"/>
    <mergeCell ref="R38:T38"/>
    <mergeCell ref="R32:T32"/>
    <mergeCell ref="K34:K35"/>
    <mergeCell ref="C10:C11"/>
    <mergeCell ref="D10:D11"/>
    <mergeCell ref="J10:J11"/>
    <mergeCell ref="K10:K11"/>
    <mergeCell ref="C22:C23"/>
    <mergeCell ref="D22:D23"/>
    <mergeCell ref="J22:J23"/>
    <mergeCell ref="F14:H14"/>
    <mergeCell ref="C16:C17"/>
    <mergeCell ref="D16:D17"/>
    <mergeCell ref="F18:H18"/>
    <mergeCell ref="K22:K23"/>
    <mergeCell ref="J16:J17"/>
    <mergeCell ref="F19:H19"/>
    <mergeCell ref="F20:H20"/>
    <mergeCell ref="K16:K17"/>
    <mergeCell ref="F44:H44"/>
    <mergeCell ref="R44:T44"/>
    <mergeCell ref="V40:V41"/>
    <mergeCell ref="W40:W41"/>
    <mergeCell ref="F42:H42"/>
    <mergeCell ref="R42:T42"/>
    <mergeCell ref="F43:H43"/>
    <mergeCell ref="R43:T43"/>
    <mergeCell ref="B40:B41"/>
    <mergeCell ref="C40:C41"/>
    <mergeCell ref="D40:D41"/>
    <mergeCell ref="J40:J41"/>
    <mergeCell ref="K40:K41"/>
    <mergeCell ref="N40:N41"/>
    <mergeCell ref="O40:O41"/>
    <mergeCell ref="P40:P41"/>
    <mergeCell ref="B34:B38"/>
    <mergeCell ref="F36:H36"/>
    <mergeCell ref="F37:H37"/>
    <mergeCell ref="F38:H38"/>
    <mergeCell ref="R36:T36"/>
    <mergeCell ref="R37:T37"/>
    <mergeCell ref="W34:W35"/>
    <mergeCell ref="N34:N38"/>
    <mergeCell ref="B28:B32"/>
    <mergeCell ref="C28:C29"/>
    <mergeCell ref="D28:D29"/>
    <mergeCell ref="K28:K29"/>
    <mergeCell ref="F30:H30"/>
    <mergeCell ref="F31:H31"/>
    <mergeCell ref="J28:J29"/>
    <mergeCell ref="O28:O29"/>
    <mergeCell ref="P28:P29"/>
    <mergeCell ref="O34:O35"/>
    <mergeCell ref="P34:P35"/>
    <mergeCell ref="V34:V35"/>
    <mergeCell ref="F32:H32"/>
    <mergeCell ref="C34:C35"/>
    <mergeCell ref="D34:D35"/>
    <mergeCell ref="J34:J35"/>
    <mergeCell ref="B22:B26"/>
    <mergeCell ref="F24:H24"/>
    <mergeCell ref="F25:H25"/>
    <mergeCell ref="N22:N26"/>
    <mergeCell ref="B16:B20"/>
    <mergeCell ref="F26:H26"/>
    <mergeCell ref="R19:T19"/>
    <mergeCell ref="V16:V17"/>
    <mergeCell ref="N16:N20"/>
    <mergeCell ref="B1:J1"/>
    <mergeCell ref="D2:J2"/>
    <mergeCell ref="E4:E5"/>
    <mergeCell ref="F8:H8"/>
    <mergeCell ref="N1:V1"/>
    <mergeCell ref="B10:B14"/>
    <mergeCell ref="F12:H12"/>
    <mergeCell ref="F13:H13"/>
    <mergeCell ref="N10:N14"/>
    <mergeCell ref="B4:B8"/>
    <mergeCell ref="C4:C5"/>
    <mergeCell ref="D4:D5"/>
    <mergeCell ref="I4:I5"/>
    <mergeCell ref="J4:J5"/>
    <mergeCell ref="K4:K5"/>
    <mergeCell ref="F6:H6"/>
    <mergeCell ref="F7:H7"/>
    <mergeCell ref="N4:N8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F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48"/>
  <sheetViews>
    <sheetView topLeftCell="A5" zoomScale="80" zoomScaleNormal="80" zoomScaleSheetLayoutView="80" workbookViewId="0">
      <selection activeCell="B1" sqref="B1:K14"/>
    </sheetView>
  </sheetViews>
  <sheetFormatPr defaultColWidth="9" defaultRowHeight="13.5" x14ac:dyDescent="0.15"/>
  <cols>
    <col min="1" max="1" width="2.5" style="149" customWidth="1"/>
    <col min="2" max="2" width="4.375" style="137" customWidth="1"/>
    <col min="3" max="3" width="24.875" style="137" customWidth="1"/>
    <col min="4" max="4" width="4.375" style="137" customWidth="1"/>
    <col min="5" max="5" width="2.25" style="137" customWidth="1"/>
    <col min="6" max="8" width="3.5" style="137" customWidth="1"/>
    <col min="9" max="9" width="2.25" style="137" customWidth="1"/>
    <col min="10" max="10" width="4.375" style="137" customWidth="1"/>
    <col min="11" max="11" width="24.875" style="137" customWidth="1"/>
    <col min="12" max="12" width="2.5" style="149" customWidth="1"/>
    <col min="13" max="13" width="6.875" style="49" customWidth="1"/>
    <col min="14" max="14" width="4.375" style="137" customWidth="1"/>
    <col min="15" max="15" width="24.875" style="137" customWidth="1"/>
    <col min="16" max="16" width="4.375" style="137" customWidth="1"/>
    <col min="17" max="17" width="2.25" style="137" customWidth="1"/>
    <col min="18" max="20" width="3.5" style="137" customWidth="1"/>
    <col min="21" max="21" width="2.25" style="137" customWidth="1"/>
    <col min="22" max="22" width="4.375" style="137" customWidth="1"/>
    <col min="23" max="23" width="24.875" style="137" customWidth="1"/>
    <col min="24" max="16384" width="9" style="49"/>
  </cols>
  <sheetData>
    <row r="1" spans="2:2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227" t="s">
        <v>22</v>
      </c>
      <c r="N1" s="1020" t="s">
        <v>77</v>
      </c>
      <c r="O1" s="1020"/>
      <c r="P1" s="1020"/>
      <c r="Q1" s="1020"/>
      <c r="R1" s="1020"/>
      <c r="S1" s="1020"/>
      <c r="T1" s="1020"/>
      <c r="U1" s="1020"/>
      <c r="V1" s="1020"/>
      <c r="W1" s="193" t="s">
        <v>22</v>
      </c>
    </row>
    <row r="2" spans="2:23" ht="18.75" x14ac:dyDescent="0.15">
      <c r="B2" s="226"/>
      <c r="C2" s="256" t="s">
        <v>102</v>
      </c>
      <c r="D2" s="1021" t="s">
        <v>103</v>
      </c>
      <c r="E2" s="1021"/>
      <c r="F2" s="1021"/>
      <c r="G2" s="1021"/>
      <c r="H2" s="1021"/>
      <c r="I2" s="1021"/>
      <c r="J2" s="1021"/>
      <c r="K2" s="240"/>
      <c r="N2" s="192"/>
      <c r="O2" s="222" t="s">
        <v>102</v>
      </c>
      <c r="P2" s="1021" t="s">
        <v>103</v>
      </c>
      <c r="Q2" s="1021"/>
      <c r="R2" s="1021"/>
      <c r="S2" s="1021"/>
      <c r="T2" s="1021"/>
      <c r="U2" s="1021"/>
      <c r="V2" s="1021"/>
      <c r="W2" s="206"/>
    </row>
    <row r="3" spans="2:23" ht="18.75" x14ac:dyDescent="0.15">
      <c r="B3" s="257" t="s">
        <v>46</v>
      </c>
      <c r="C3" s="241"/>
      <c r="D3" s="242"/>
      <c r="E3" s="243"/>
      <c r="F3" s="244"/>
      <c r="G3" s="245"/>
      <c r="H3" s="246"/>
      <c r="I3" s="246"/>
      <c r="J3" s="247"/>
      <c r="K3" s="248" t="s">
        <v>79</v>
      </c>
      <c r="N3" s="224" t="s">
        <v>46</v>
      </c>
      <c r="O3" s="207"/>
      <c r="P3" s="208"/>
      <c r="Q3" s="209"/>
      <c r="R3" s="210"/>
      <c r="S3" s="211"/>
      <c r="T3" s="212"/>
      <c r="U3" s="212"/>
      <c r="V3" s="213"/>
      <c r="W3" s="214" t="s">
        <v>104</v>
      </c>
    </row>
    <row r="4" spans="2:23" ht="14.25" customHeight="1" x14ac:dyDescent="0.15">
      <c r="B4" s="1006" t="s">
        <v>118</v>
      </c>
      <c r="C4" s="1001" t="s">
        <v>47</v>
      </c>
      <c r="D4" s="1002">
        <v>2</v>
      </c>
      <c r="E4" s="1003"/>
      <c r="F4" s="253">
        <v>0</v>
      </c>
      <c r="G4" s="253" t="s">
        <v>81</v>
      </c>
      <c r="H4" s="253">
        <v>0</v>
      </c>
      <c r="I4" s="1003"/>
      <c r="J4" s="1002">
        <v>1</v>
      </c>
      <c r="K4" s="1001" t="s">
        <v>55</v>
      </c>
      <c r="N4" s="1006" t="s">
        <v>48</v>
      </c>
      <c r="O4" s="1001" t="s">
        <v>50</v>
      </c>
      <c r="P4" s="1002">
        <v>5</v>
      </c>
      <c r="Q4" s="1003"/>
      <c r="R4" s="219">
        <v>3</v>
      </c>
      <c r="S4" s="219" t="s">
        <v>81</v>
      </c>
      <c r="T4" s="219">
        <v>0</v>
      </c>
      <c r="U4" s="1003"/>
      <c r="V4" s="1002">
        <v>0</v>
      </c>
      <c r="W4" s="1001" t="s">
        <v>49</v>
      </c>
    </row>
    <row r="5" spans="2:23" ht="14.25" customHeight="1" x14ac:dyDescent="0.15">
      <c r="B5" s="999"/>
      <c r="C5" s="1001"/>
      <c r="D5" s="1002"/>
      <c r="E5" s="1003"/>
      <c r="F5" s="253">
        <v>2</v>
      </c>
      <c r="G5" s="253" t="s">
        <v>81</v>
      </c>
      <c r="H5" s="253">
        <v>1</v>
      </c>
      <c r="I5" s="1003"/>
      <c r="J5" s="1002"/>
      <c r="K5" s="1001"/>
      <c r="N5" s="999"/>
      <c r="O5" s="1001"/>
      <c r="P5" s="1002"/>
      <c r="Q5" s="1003"/>
      <c r="R5" s="219">
        <v>2</v>
      </c>
      <c r="S5" s="219" t="s">
        <v>81</v>
      </c>
      <c r="T5" s="219">
        <v>0</v>
      </c>
      <c r="U5" s="1003"/>
      <c r="V5" s="1002"/>
      <c r="W5" s="1001"/>
    </row>
    <row r="6" spans="2:23" ht="18.75" x14ac:dyDescent="0.15">
      <c r="B6" s="999"/>
      <c r="C6" s="231" t="s">
        <v>119</v>
      </c>
      <c r="D6" s="229"/>
      <c r="E6" s="229"/>
      <c r="F6" s="1004" t="s">
        <v>28</v>
      </c>
      <c r="G6" s="1004"/>
      <c r="H6" s="1004"/>
      <c r="I6" s="229"/>
      <c r="J6" s="229"/>
      <c r="K6" s="236" t="s">
        <v>120</v>
      </c>
      <c r="N6" s="999"/>
      <c r="O6" s="197" t="s">
        <v>105</v>
      </c>
      <c r="P6" s="195"/>
      <c r="Q6" s="195"/>
      <c r="R6" s="1004" t="s">
        <v>28</v>
      </c>
      <c r="S6" s="1004"/>
      <c r="T6" s="1004"/>
      <c r="U6" s="195"/>
      <c r="V6" s="195"/>
      <c r="W6" s="202"/>
    </row>
    <row r="7" spans="2:23" ht="18.75" x14ac:dyDescent="0.15">
      <c r="B7" s="999"/>
      <c r="C7" s="232"/>
      <c r="D7" s="229"/>
      <c r="E7" s="229"/>
      <c r="F7" s="1004" t="s">
        <v>29</v>
      </c>
      <c r="G7" s="1004"/>
      <c r="H7" s="1004"/>
      <c r="I7" s="229"/>
      <c r="J7" s="229"/>
      <c r="K7" s="237"/>
      <c r="N7" s="999"/>
      <c r="O7" s="198"/>
      <c r="P7" s="195"/>
      <c r="Q7" s="195"/>
      <c r="R7" s="1004" t="s">
        <v>29</v>
      </c>
      <c r="S7" s="1004"/>
      <c r="T7" s="1004"/>
      <c r="U7" s="195"/>
      <c r="V7" s="195"/>
      <c r="W7" s="203"/>
    </row>
    <row r="8" spans="2:23" ht="18.75" x14ac:dyDescent="0.15">
      <c r="B8" s="1000"/>
      <c r="C8" s="232"/>
      <c r="D8" s="255"/>
      <c r="E8" s="255"/>
      <c r="F8" s="1004" t="s">
        <v>30</v>
      </c>
      <c r="G8" s="1004"/>
      <c r="H8" s="1004"/>
      <c r="I8" s="255"/>
      <c r="J8" s="255"/>
      <c r="K8" s="237"/>
      <c r="N8" s="1000"/>
      <c r="O8" s="198"/>
      <c r="P8" s="221"/>
      <c r="Q8" s="221"/>
      <c r="R8" s="1004" t="s">
        <v>30</v>
      </c>
      <c r="S8" s="1004"/>
      <c r="T8" s="1004"/>
      <c r="U8" s="221"/>
      <c r="V8" s="221"/>
      <c r="W8" s="203"/>
    </row>
    <row r="9" spans="2:23" ht="18.75" x14ac:dyDescent="0.15">
      <c r="B9" s="258"/>
      <c r="C9" s="233"/>
      <c r="D9" s="252"/>
      <c r="E9" s="228"/>
      <c r="F9" s="249"/>
      <c r="G9" s="249"/>
      <c r="H9" s="249"/>
      <c r="I9" s="228"/>
      <c r="J9" s="252"/>
      <c r="K9" s="250"/>
      <c r="N9" s="225"/>
      <c r="O9" s="199"/>
      <c r="P9" s="218"/>
      <c r="Q9" s="194"/>
      <c r="R9" s="215"/>
      <c r="S9" s="215"/>
      <c r="T9" s="215"/>
      <c r="U9" s="194"/>
      <c r="V9" s="218"/>
      <c r="W9" s="216"/>
    </row>
    <row r="10" spans="2:23" ht="14.25" customHeight="1" x14ac:dyDescent="0.15">
      <c r="B10" s="1008" t="s">
        <v>118</v>
      </c>
      <c r="C10" s="1014" t="s">
        <v>121</v>
      </c>
      <c r="D10" s="1013">
        <v>2</v>
      </c>
      <c r="E10" s="230"/>
      <c r="F10" s="251">
        <v>2</v>
      </c>
      <c r="G10" s="251" t="s">
        <v>81</v>
      </c>
      <c r="H10" s="251">
        <v>1</v>
      </c>
      <c r="I10" s="230"/>
      <c r="J10" s="1013">
        <v>3</v>
      </c>
      <c r="K10" s="1014" t="s">
        <v>122</v>
      </c>
      <c r="N10" s="1008" t="s">
        <v>48</v>
      </c>
      <c r="O10" s="1014" t="s">
        <v>106</v>
      </c>
      <c r="P10" s="1013">
        <v>3</v>
      </c>
      <c r="Q10" s="196"/>
      <c r="R10" s="217">
        <v>1</v>
      </c>
      <c r="S10" s="217" t="s">
        <v>81</v>
      </c>
      <c r="T10" s="217">
        <v>0</v>
      </c>
      <c r="U10" s="196"/>
      <c r="V10" s="1013">
        <v>1</v>
      </c>
      <c r="W10" s="1014" t="s">
        <v>107</v>
      </c>
    </row>
    <row r="11" spans="2:23" ht="14.25" customHeight="1" x14ac:dyDescent="0.15">
      <c r="B11" s="1009"/>
      <c r="C11" s="1014"/>
      <c r="D11" s="1013"/>
      <c r="E11" s="230"/>
      <c r="F11" s="251">
        <v>0</v>
      </c>
      <c r="G11" s="251" t="s">
        <v>81</v>
      </c>
      <c r="H11" s="251">
        <v>2</v>
      </c>
      <c r="I11" s="230"/>
      <c r="J11" s="1013"/>
      <c r="K11" s="1014"/>
      <c r="N11" s="1009"/>
      <c r="O11" s="1014"/>
      <c r="P11" s="1013"/>
      <c r="Q11" s="196"/>
      <c r="R11" s="217">
        <v>2</v>
      </c>
      <c r="S11" s="217" t="s">
        <v>81</v>
      </c>
      <c r="T11" s="217">
        <v>1</v>
      </c>
      <c r="U11" s="196"/>
      <c r="V11" s="1013"/>
      <c r="W11" s="1014"/>
    </row>
    <row r="12" spans="2:23" ht="18.75" x14ac:dyDescent="0.15">
      <c r="B12" s="1009"/>
      <c r="C12" s="234" t="s">
        <v>123</v>
      </c>
      <c r="D12" s="254"/>
      <c r="E12" s="230"/>
      <c r="F12" s="1007" t="s">
        <v>28</v>
      </c>
      <c r="G12" s="1007"/>
      <c r="H12" s="1007"/>
      <c r="I12" s="230"/>
      <c r="J12" s="254"/>
      <c r="K12" s="238" t="s">
        <v>124</v>
      </c>
      <c r="N12" s="1009"/>
      <c r="O12" s="200" t="s">
        <v>108</v>
      </c>
      <c r="P12" s="220"/>
      <c r="Q12" s="196"/>
      <c r="R12" s="1007" t="s">
        <v>28</v>
      </c>
      <c r="S12" s="1007"/>
      <c r="T12" s="1007"/>
      <c r="U12" s="196"/>
      <c r="V12" s="220"/>
      <c r="W12" s="204" t="s">
        <v>82</v>
      </c>
    </row>
    <row r="13" spans="2:23" ht="18.75" x14ac:dyDescent="0.15">
      <c r="B13" s="1009"/>
      <c r="C13" s="235"/>
      <c r="D13" s="254"/>
      <c r="E13" s="230"/>
      <c r="F13" s="1007" t="s">
        <v>29</v>
      </c>
      <c r="G13" s="1007"/>
      <c r="H13" s="1007"/>
      <c r="I13" s="230"/>
      <c r="J13" s="254"/>
      <c r="K13" s="239"/>
      <c r="N13" s="1009"/>
      <c r="O13" s="201"/>
      <c r="P13" s="220"/>
      <c r="Q13" s="196"/>
      <c r="R13" s="1007" t="s">
        <v>29</v>
      </c>
      <c r="S13" s="1007"/>
      <c r="T13" s="1007"/>
      <c r="U13" s="196"/>
      <c r="V13" s="220"/>
      <c r="W13" s="205">
        <v>23</v>
      </c>
    </row>
    <row r="14" spans="2:23" ht="18.75" x14ac:dyDescent="0.15">
      <c r="B14" s="1010"/>
      <c r="C14" s="235"/>
      <c r="D14" s="254"/>
      <c r="E14" s="230"/>
      <c r="F14" s="1007" t="s">
        <v>30</v>
      </c>
      <c r="G14" s="1007"/>
      <c r="H14" s="1007"/>
      <c r="I14" s="230"/>
      <c r="J14" s="254"/>
      <c r="K14" s="239"/>
      <c r="N14" s="1010"/>
      <c r="O14" s="201"/>
      <c r="P14" s="220"/>
      <c r="Q14" s="196"/>
      <c r="R14" s="1007" t="s">
        <v>30</v>
      </c>
      <c r="S14" s="1007"/>
      <c r="T14" s="1007"/>
      <c r="U14" s="196"/>
      <c r="V14" s="220"/>
      <c r="W14" s="205"/>
    </row>
    <row r="15" spans="2:23" ht="18.75" x14ac:dyDescent="0.15">
      <c r="B15" s="191"/>
      <c r="C15" s="156"/>
      <c r="D15" s="188"/>
      <c r="E15" s="151"/>
      <c r="F15" s="190"/>
      <c r="G15" s="190"/>
      <c r="H15" s="190"/>
      <c r="I15" s="151"/>
      <c r="J15" s="188"/>
      <c r="K15" s="189"/>
      <c r="N15" s="225"/>
      <c r="O15" s="199"/>
      <c r="P15" s="218"/>
      <c r="Q15" s="194"/>
      <c r="R15" s="215"/>
      <c r="S15" s="215"/>
      <c r="T15" s="215"/>
      <c r="U15" s="194"/>
      <c r="V15" s="218"/>
      <c r="W15" s="216"/>
    </row>
    <row r="16" spans="2:23" ht="14.25" customHeight="1" x14ac:dyDescent="0.15">
      <c r="B16" s="1006"/>
      <c r="C16" s="1001"/>
      <c r="D16" s="1002" t="s">
        <v>86</v>
      </c>
      <c r="E16" s="184"/>
      <c r="F16" s="186"/>
      <c r="G16" s="186" t="s">
        <v>81</v>
      </c>
      <c r="H16" s="186"/>
      <c r="I16" s="184"/>
      <c r="J16" s="1002" t="s">
        <v>86</v>
      </c>
      <c r="K16" s="1001"/>
      <c r="N16" s="1006" t="s">
        <v>48</v>
      </c>
      <c r="O16" s="1001" t="s">
        <v>52</v>
      </c>
      <c r="P16" s="1002">
        <v>6</v>
      </c>
      <c r="Q16" s="223"/>
      <c r="R16" s="219">
        <v>4</v>
      </c>
      <c r="S16" s="219" t="s">
        <v>81</v>
      </c>
      <c r="T16" s="219">
        <v>0</v>
      </c>
      <c r="U16" s="223"/>
      <c r="V16" s="1002">
        <v>0</v>
      </c>
      <c r="W16" s="1001" t="s">
        <v>109</v>
      </c>
    </row>
    <row r="17" spans="2:23" ht="14.25" customHeight="1" x14ac:dyDescent="0.15">
      <c r="B17" s="999"/>
      <c r="C17" s="1001"/>
      <c r="D17" s="1002"/>
      <c r="E17" s="184"/>
      <c r="F17" s="186"/>
      <c r="G17" s="186" t="s">
        <v>81</v>
      </c>
      <c r="H17" s="186"/>
      <c r="I17" s="184"/>
      <c r="J17" s="1002"/>
      <c r="K17" s="1001"/>
      <c r="N17" s="999"/>
      <c r="O17" s="1001"/>
      <c r="P17" s="1002"/>
      <c r="Q17" s="223"/>
      <c r="R17" s="219">
        <v>2</v>
      </c>
      <c r="S17" s="219" t="s">
        <v>81</v>
      </c>
      <c r="T17" s="219">
        <v>0</v>
      </c>
      <c r="U17" s="223"/>
      <c r="V17" s="1002"/>
      <c r="W17" s="1001"/>
    </row>
    <row r="18" spans="2:23" ht="18.75" x14ac:dyDescent="0.15">
      <c r="B18" s="999"/>
      <c r="C18" s="154"/>
      <c r="D18" s="152"/>
      <c r="E18" s="152"/>
      <c r="F18" s="1004" t="s">
        <v>28</v>
      </c>
      <c r="G18" s="1004"/>
      <c r="H18" s="1004"/>
      <c r="I18" s="152"/>
      <c r="J18" s="152"/>
      <c r="K18" s="159"/>
      <c r="N18" s="999"/>
      <c r="O18" s="197" t="s">
        <v>110</v>
      </c>
      <c r="P18" s="195"/>
      <c r="Q18" s="195"/>
      <c r="R18" s="1004" t="s">
        <v>28</v>
      </c>
      <c r="S18" s="1004"/>
      <c r="T18" s="1004"/>
      <c r="U18" s="195"/>
      <c r="V18" s="195"/>
      <c r="W18" s="202"/>
    </row>
    <row r="19" spans="2:23" ht="18.75" x14ac:dyDescent="0.15">
      <c r="B19" s="999"/>
      <c r="C19" s="155"/>
      <c r="D19" s="152"/>
      <c r="E19" s="152"/>
      <c r="F19" s="1004" t="s">
        <v>29</v>
      </c>
      <c r="G19" s="1004"/>
      <c r="H19" s="1004"/>
      <c r="I19" s="152"/>
      <c r="J19" s="152"/>
      <c r="K19" s="160"/>
      <c r="N19" s="999"/>
      <c r="O19" s="198"/>
      <c r="P19" s="195"/>
      <c r="Q19" s="195"/>
      <c r="R19" s="1004" t="s">
        <v>29</v>
      </c>
      <c r="S19" s="1004"/>
      <c r="T19" s="1004"/>
      <c r="U19" s="195"/>
      <c r="V19" s="195"/>
      <c r="W19" s="203"/>
    </row>
    <row r="20" spans="2:23" ht="18.75" x14ac:dyDescent="0.15">
      <c r="B20" s="1000"/>
      <c r="C20" s="155"/>
      <c r="D20" s="183"/>
      <c r="E20" s="183"/>
      <c r="F20" s="1004" t="s">
        <v>30</v>
      </c>
      <c r="G20" s="1004"/>
      <c r="H20" s="1004"/>
      <c r="I20" s="183"/>
      <c r="J20" s="183"/>
      <c r="K20" s="160"/>
      <c r="N20" s="1000"/>
      <c r="O20" s="198"/>
      <c r="P20" s="221"/>
      <c r="Q20" s="221"/>
      <c r="R20" s="1004" t="s">
        <v>30</v>
      </c>
      <c r="S20" s="1004"/>
      <c r="T20" s="1004"/>
      <c r="U20" s="221"/>
      <c r="V20" s="221"/>
      <c r="W20" s="203"/>
    </row>
    <row r="21" spans="2:23" ht="18.75" x14ac:dyDescent="0.15">
      <c r="B21" s="191"/>
      <c r="C21" s="156"/>
      <c r="D21" s="188"/>
      <c r="E21" s="151"/>
      <c r="F21" s="190"/>
      <c r="G21" s="190"/>
      <c r="H21" s="190"/>
      <c r="I21" s="151"/>
      <c r="J21" s="188"/>
      <c r="K21" s="189"/>
      <c r="N21" s="225"/>
      <c r="O21" s="199"/>
      <c r="P21" s="218"/>
      <c r="Q21" s="194"/>
      <c r="R21" s="215"/>
      <c r="S21" s="215"/>
      <c r="T21" s="215"/>
      <c r="U21" s="194"/>
      <c r="V21" s="218"/>
      <c r="W21" s="216"/>
    </row>
    <row r="22" spans="2:23" ht="14.25" customHeight="1" x14ac:dyDescent="0.15">
      <c r="B22" s="1008"/>
      <c r="C22" s="1014"/>
      <c r="D22" s="1013" t="s">
        <v>86</v>
      </c>
      <c r="E22" s="153"/>
      <c r="F22" s="185"/>
      <c r="G22" s="185" t="s">
        <v>81</v>
      </c>
      <c r="H22" s="185"/>
      <c r="I22" s="153"/>
      <c r="J22" s="1013" t="s">
        <v>86</v>
      </c>
      <c r="K22" s="1014"/>
      <c r="N22" s="1008" t="s">
        <v>48</v>
      </c>
      <c r="O22" s="1014" t="s">
        <v>111</v>
      </c>
      <c r="P22" s="1013">
        <v>2</v>
      </c>
      <c r="Q22" s="196"/>
      <c r="R22" s="217">
        <v>2</v>
      </c>
      <c r="S22" s="217" t="s">
        <v>81</v>
      </c>
      <c r="T22" s="217">
        <v>0</v>
      </c>
      <c r="U22" s="196"/>
      <c r="V22" s="1013">
        <v>0</v>
      </c>
      <c r="W22" s="1014" t="s">
        <v>51</v>
      </c>
    </row>
    <row r="23" spans="2:23" ht="14.25" customHeight="1" x14ac:dyDescent="0.15">
      <c r="B23" s="1009"/>
      <c r="C23" s="1014"/>
      <c r="D23" s="1013"/>
      <c r="E23" s="153"/>
      <c r="F23" s="185"/>
      <c r="G23" s="185" t="s">
        <v>81</v>
      </c>
      <c r="H23" s="185"/>
      <c r="I23" s="153"/>
      <c r="J23" s="1013"/>
      <c r="K23" s="1014"/>
      <c r="N23" s="1009"/>
      <c r="O23" s="1014"/>
      <c r="P23" s="1013"/>
      <c r="Q23" s="196"/>
      <c r="R23" s="217">
        <v>0</v>
      </c>
      <c r="S23" s="217" t="s">
        <v>81</v>
      </c>
      <c r="T23" s="217">
        <v>0</v>
      </c>
      <c r="U23" s="196"/>
      <c r="V23" s="1013"/>
      <c r="W23" s="1014"/>
    </row>
    <row r="24" spans="2:23" ht="18.75" x14ac:dyDescent="0.15">
      <c r="B24" s="1009"/>
      <c r="C24" s="157"/>
      <c r="D24" s="187"/>
      <c r="E24" s="153"/>
      <c r="F24" s="1007" t="s">
        <v>28</v>
      </c>
      <c r="G24" s="1007"/>
      <c r="H24" s="1007"/>
      <c r="I24" s="153"/>
      <c r="J24" s="187"/>
      <c r="K24" s="161"/>
      <c r="N24" s="1009"/>
      <c r="O24" s="200" t="s">
        <v>112</v>
      </c>
      <c r="P24" s="220"/>
      <c r="Q24" s="196"/>
      <c r="R24" s="1007" t="s">
        <v>28</v>
      </c>
      <c r="S24" s="1007"/>
      <c r="T24" s="1007"/>
      <c r="U24" s="196"/>
      <c r="V24" s="220"/>
      <c r="W24" s="204"/>
    </row>
    <row r="25" spans="2:23" ht="18.75" x14ac:dyDescent="0.15">
      <c r="B25" s="1009"/>
      <c r="C25" s="158"/>
      <c r="D25" s="187"/>
      <c r="E25" s="153"/>
      <c r="F25" s="1007" t="s">
        <v>29</v>
      </c>
      <c r="G25" s="1007"/>
      <c r="H25" s="1007"/>
      <c r="I25" s="153"/>
      <c r="J25" s="187"/>
      <c r="K25" s="162"/>
      <c r="N25" s="1009"/>
      <c r="O25" s="201"/>
      <c r="P25" s="220"/>
      <c r="Q25" s="196"/>
      <c r="R25" s="1007" t="s">
        <v>29</v>
      </c>
      <c r="S25" s="1007"/>
      <c r="T25" s="1007"/>
      <c r="U25" s="196"/>
      <c r="V25" s="220"/>
      <c r="W25" s="205"/>
    </row>
    <row r="26" spans="2:23" ht="18.75" x14ac:dyDescent="0.15">
      <c r="B26" s="1010"/>
      <c r="C26" s="158"/>
      <c r="D26" s="187"/>
      <c r="E26" s="153"/>
      <c r="F26" s="1007" t="s">
        <v>30</v>
      </c>
      <c r="G26" s="1007"/>
      <c r="H26" s="1007"/>
      <c r="I26" s="153"/>
      <c r="J26" s="187"/>
      <c r="K26" s="162"/>
      <c r="N26" s="1010"/>
      <c r="O26" s="201"/>
      <c r="P26" s="220"/>
      <c r="Q26" s="196"/>
      <c r="R26" s="1007" t="s">
        <v>30</v>
      </c>
      <c r="S26" s="1007"/>
      <c r="T26" s="1007"/>
      <c r="U26" s="196"/>
      <c r="V26" s="220"/>
      <c r="W26" s="205"/>
    </row>
    <row r="27" spans="2:23" ht="18.75" x14ac:dyDescent="0.15">
      <c r="B27" s="191"/>
      <c r="C27" s="156"/>
      <c r="D27" s="188"/>
      <c r="E27" s="151"/>
      <c r="F27" s="190"/>
      <c r="G27" s="190"/>
      <c r="H27" s="190"/>
      <c r="I27" s="151"/>
      <c r="J27" s="188"/>
      <c r="K27" s="189"/>
      <c r="N27" s="225"/>
      <c r="O27" s="199"/>
      <c r="P27" s="218"/>
      <c r="Q27" s="194"/>
      <c r="R27" s="215"/>
      <c r="S27" s="215"/>
      <c r="T27" s="215"/>
      <c r="U27" s="194"/>
      <c r="V27" s="218"/>
      <c r="W27" s="216"/>
    </row>
    <row r="28" spans="2:23" ht="14.25" customHeight="1" x14ac:dyDescent="0.15">
      <c r="B28" s="1006"/>
      <c r="C28" s="1001"/>
      <c r="D28" s="1002" t="s">
        <v>86</v>
      </c>
      <c r="E28" s="184"/>
      <c r="F28" s="186"/>
      <c r="G28" s="186" t="s">
        <v>81</v>
      </c>
      <c r="H28" s="186"/>
      <c r="I28" s="184"/>
      <c r="J28" s="1002" t="s">
        <v>86</v>
      </c>
      <c r="K28" s="1001"/>
      <c r="N28" s="1006" t="s">
        <v>48</v>
      </c>
      <c r="O28" s="1001" t="s">
        <v>96</v>
      </c>
      <c r="P28" s="1002">
        <v>0</v>
      </c>
      <c r="Q28" s="223"/>
      <c r="R28" s="219">
        <v>0</v>
      </c>
      <c r="S28" s="219" t="s">
        <v>81</v>
      </c>
      <c r="T28" s="219">
        <v>1</v>
      </c>
      <c r="U28" s="223"/>
      <c r="V28" s="1002">
        <v>5</v>
      </c>
      <c r="W28" s="1001" t="s">
        <v>113</v>
      </c>
    </row>
    <row r="29" spans="2:23" ht="14.25" customHeight="1" x14ac:dyDescent="0.15">
      <c r="B29" s="999"/>
      <c r="C29" s="1001"/>
      <c r="D29" s="1002"/>
      <c r="E29" s="184"/>
      <c r="F29" s="186"/>
      <c r="G29" s="186" t="s">
        <v>81</v>
      </c>
      <c r="H29" s="186"/>
      <c r="I29" s="184"/>
      <c r="J29" s="1002"/>
      <c r="K29" s="1001"/>
      <c r="N29" s="999"/>
      <c r="O29" s="1001"/>
      <c r="P29" s="1002"/>
      <c r="Q29" s="223"/>
      <c r="R29" s="219">
        <v>0</v>
      </c>
      <c r="S29" s="219" t="s">
        <v>81</v>
      </c>
      <c r="T29" s="219">
        <v>4</v>
      </c>
      <c r="U29" s="223"/>
      <c r="V29" s="1002"/>
      <c r="W29" s="1001"/>
    </row>
    <row r="30" spans="2:23" ht="18.75" x14ac:dyDescent="0.15">
      <c r="B30" s="999"/>
      <c r="C30" s="154"/>
      <c r="D30" s="152"/>
      <c r="E30" s="152"/>
      <c r="F30" s="1004" t="s">
        <v>28</v>
      </c>
      <c r="G30" s="1004"/>
      <c r="H30" s="1004"/>
      <c r="I30" s="152"/>
      <c r="J30" s="152"/>
      <c r="K30" s="159"/>
      <c r="N30" s="999"/>
      <c r="O30" s="197"/>
      <c r="P30" s="195"/>
      <c r="Q30" s="195"/>
      <c r="R30" s="1004" t="s">
        <v>28</v>
      </c>
      <c r="S30" s="1004"/>
      <c r="T30" s="1004"/>
      <c r="U30" s="195"/>
      <c r="V30" s="195"/>
      <c r="W30" s="202" t="s">
        <v>114</v>
      </c>
    </row>
    <row r="31" spans="2:23" ht="18.75" x14ac:dyDescent="0.15">
      <c r="B31" s="999"/>
      <c r="C31" s="155"/>
      <c r="D31" s="152"/>
      <c r="E31" s="152"/>
      <c r="F31" s="1004" t="s">
        <v>29</v>
      </c>
      <c r="G31" s="1004"/>
      <c r="H31" s="1004"/>
      <c r="I31" s="152"/>
      <c r="J31" s="152"/>
      <c r="K31" s="160"/>
      <c r="N31" s="999"/>
      <c r="O31" s="198"/>
      <c r="P31" s="195"/>
      <c r="Q31" s="195"/>
      <c r="R31" s="1004" t="s">
        <v>29</v>
      </c>
      <c r="S31" s="1004"/>
      <c r="T31" s="1004"/>
      <c r="U31" s="195"/>
      <c r="V31" s="195"/>
      <c r="W31" s="203"/>
    </row>
    <row r="32" spans="2:23" ht="18.75" x14ac:dyDescent="0.15">
      <c r="B32" s="1000"/>
      <c r="C32" s="155"/>
      <c r="D32" s="183"/>
      <c r="E32" s="183"/>
      <c r="F32" s="1004" t="s">
        <v>30</v>
      </c>
      <c r="G32" s="1004"/>
      <c r="H32" s="1004"/>
      <c r="I32" s="183"/>
      <c r="J32" s="183"/>
      <c r="K32" s="160"/>
      <c r="N32" s="1000"/>
      <c r="O32" s="198"/>
      <c r="P32" s="221"/>
      <c r="Q32" s="221"/>
      <c r="R32" s="1004" t="s">
        <v>30</v>
      </c>
      <c r="S32" s="1004"/>
      <c r="T32" s="1004"/>
      <c r="U32" s="221"/>
      <c r="V32" s="221"/>
      <c r="W32" s="203"/>
    </row>
    <row r="33" spans="2:23" ht="18.75" x14ac:dyDescent="0.15">
      <c r="B33" s="191"/>
      <c r="C33" s="156"/>
      <c r="D33" s="188"/>
      <c r="E33" s="151"/>
      <c r="F33" s="190"/>
      <c r="G33" s="190"/>
      <c r="H33" s="190"/>
      <c r="I33" s="151"/>
      <c r="J33" s="188"/>
      <c r="K33" s="189"/>
      <c r="N33" s="225"/>
      <c r="O33" s="199"/>
      <c r="P33" s="218"/>
      <c r="Q33" s="194"/>
      <c r="R33" s="215"/>
      <c r="S33" s="215"/>
      <c r="T33" s="215"/>
      <c r="U33" s="194"/>
      <c r="V33" s="218"/>
      <c r="W33" s="216"/>
    </row>
    <row r="34" spans="2:23" ht="14.25" customHeight="1" x14ac:dyDescent="0.15">
      <c r="B34" s="1008"/>
      <c r="C34" s="1014"/>
      <c r="D34" s="1013" t="s">
        <v>86</v>
      </c>
      <c r="E34" s="153"/>
      <c r="F34" s="185"/>
      <c r="G34" s="185" t="s">
        <v>81</v>
      </c>
      <c r="H34" s="185"/>
      <c r="I34" s="153"/>
      <c r="J34" s="1013" t="s">
        <v>86</v>
      </c>
      <c r="K34" s="1014"/>
      <c r="N34" s="1008" t="s">
        <v>48</v>
      </c>
      <c r="O34" s="1014" t="s">
        <v>115</v>
      </c>
      <c r="P34" s="1013">
        <v>2</v>
      </c>
      <c r="Q34" s="196"/>
      <c r="R34" s="217">
        <v>1</v>
      </c>
      <c r="S34" s="217" t="s">
        <v>81</v>
      </c>
      <c r="T34" s="217">
        <v>0</v>
      </c>
      <c r="U34" s="196"/>
      <c r="V34" s="1013">
        <v>0</v>
      </c>
      <c r="W34" s="1014" t="s">
        <v>116</v>
      </c>
    </row>
    <row r="35" spans="2:23" ht="14.25" customHeight="1" x14ac:dyDescent="0.15">
      <c r="B35" s="1009"/>
      <c r="C35" s="1014"/>
      <c r="D35" s="1013"/>
      <c r="E35" s="153"/>
      <c r="F35" s="185"/>
      <c r="G35" s="185" t="s">
        <v>81</v>
      </c>
      <c r="H35" s="185"/>
      <c r="I35" s="153"/>
      <c r="J35" s="1013"/>
      <c r="K35" s="1014"/>
      <c r="N35" s="1009"/>
      <c r="O35" s="1014"/>
      <c r="P35" s="1013"/>
      <c r="Q35" s="196"/>
      <c r="R35" s="217">
        <v>1</v>
      </c>
      <c r="S35" s="217" t="s">
        <v>81</v>
      </c>
      <c r="T35" s="217">
        <v>0</v>
      </c>
      <c r="U35" s="196"/>
      <c r="V35" s="1013"/>
      <c r="W35" s="1014"/>
    </row>
    <row r="36" spans="2:23" ht="18.75" x14ac:dyDescent="0.15">
      <c r="B36" s="1009"/>
      <c r="C36" s="157"/>
      <c r="D36" s="187"/>
      <c r="E36" s="153"/>
      <c r="F36" s="1007" t="s">
        <v>28</v>
      </c>
      <c r="G36" s="1007"/>
      <c r="H36" s="1007"/>
      <c r="I36" s="153"/>
      <c r="J36" s="187"/>
      <c r="K36" s="161"/>
      <c r="N36" s="1009"/>
      <c r="O36" s="200" t="s">
        <v>117</v>
      </c>
      <c r="P36" s="220"/>
      <c r="Q36" s="196"/>
      <c r="R36" s="1007" t="s">
        <v>28</v>
      </c>
      <c r="S36" s="1007"/>
      <c r="T36" s="1007"/>
      <c r="U36" s="196"/>
      <c r="V36" s="220"/>
      <c r="W36" s="204"/>
    </row>
    <row r="37" spans="2:23" ht="18.75" x14ac:dyDescent="0.15">
      <c r="B37" s="1009"/>
      <c r="C37" s="158"/>
      <c r="D37" s="187"/>
      <c r="E37" s="153"/>
      <c r="F37" s="1007" t="s">
        <v>29</v>
      </c>
      <c r="G37" s="1007"/>
      <c r="H37" s="1007"/>
      <c r="I37" s="153"/>
      <c r="J37" s="187"/>
      <c r="K37" s="162"/>
      <c r="N37" s="1009"/>
      <c r="O37" s="201"/>
      <c r="P37" s="220"/>
      <c r="Q37" s="196"/>
      <c r="R37" s="1007" t="s">
        <v>29</v>
      </c>
      <c r="S37" s="1007"/>
      <c r="T37" s="1007"/>
      <c r="U37" s="196"/>
      <c r="V37" s="220"/>
      <c r="W37" s="205"/>
    </row>
    <row r="38" spans="2:23" ht="18.75" x14ac:dyDescent="0.15">
      <c r="B38" s="1010"/>
      <c r="C38" s="158"/>
      <c r="D38" s="187"/>
      <c r="E38" s="153"/>
      <c r="F38" s="1007" t="s">
        <v>30</v>
      </c>
      <c r="G38" s="1007"/>
      <c r="H38" s="1007"/>
      <c r="I38" s="153"/>
      <c r="J38" s="187"/>
      <c r="K38" s="162"/>
      <c r="N38" s="1010"/>
      <c r="O38" s="201"/>
      <c r="P38" s="220"/>
      <c r="Q38" s="196"/>
      <c r="R38" s="1007" t="s">
        <v>30</v>
      </c>
      <c r="S38" s="1007"/>
      <c r="T38" s="1007"/>
      <c r="U38" s="196"/>
      <c r="V38" s="220"/>
      <c r="W38" s="205"/>
    </row>
    <row r="39" spans="2:23" ht="18.75" x14ac:dyDescent="0.15">
      <c r="B39" s="191"/>
      <c r="C39" s="156"/>
      <c r="D39" s="188"/>
      <c r="E39" s="151"/>
      <c r="F39" s="190"/>
      <c r="G39" s="190"/>
      <c r="H39" s="190"/>
      <c r="I39" s="151"/>
      <c r="J39" s="188"/>
      <c r="K39" s="189"/>
      <c r="N39" s="191"/>
      <c r="O39" s="156"/>
      <c r="P39" s="188"/>
      <c r="Q39" s="151"/>
      <c r="R39" s="190"/>
      <c r="S39" s="190"/>
      <c r="T39" s="190"/>
      <c r="U39" s="151"/>
      <c r="V39" s="188"/>
      <c r="W39" s="189"/>
    </row>
    <row r="40" spans="2:23" ht="14.25" customHeight="1" x14ac:dyDescent="0.15">
      <c r="B40" s="1018"/>
      <c r="C40" s="1016"/>
      <c r="D40" s="1019"/>
      <c r="E40" s="151"/>
      <c r="F40" s="190"/>
      <c r="G40" s="190"/>
      <c r="H40" s="190"/>
      <c r="I40" s="151"/>
      <c r="J40" s="1019"/>
      <c r="K40" s="1016"/>
      <c r="N40" s="1018"/>
      <c r="O40" s="1016"/>
      <c r="P40" s="1019"/>
      <c r="Q40" s="151"/>
      <c r="R40" s="190"/>
      <c r="S40" s="190"/>
      <c r="T40" s="190"/>
      <c r="U40" s="151"/>
      <c r="V40" s="1019"/>
      <c r="W40" s="1016"/>
    </row>
    <row r="41" spans="2:23" ht="14.25" customHeight="1" x14ac:dyDescent="0.15">
      <c r="B41" s="1018"/>
      <c r="C41" s="1016"/>
      <c r="D41" s="1019"/>
      <c r="E41" s="151"/>
      <c r="F41" s="190"/>
      <c r="G41" s="190"/>
      <c r="H41" s="190"/>
      <c r="I41" s="151"/>
      <c r="J41" s="1019"/>
      <c r="K41" s="1016"/>
      <c r="N41" s="1018"/>
      <c r="O41" s="1016"/>
      <c r="P41" s="1019"/>
      <c r="Q41" s="151"/>
      <c r="R41" s="190"/>
      <c r="S41" s="190"/>
      <c r="T41" s="190"/>
      <c r="U41" s="151"/>
      <c r="V41" s="1019"/>
      <c r="W41" s="1016"/>
    </row>
    <row r="42" spans="2:23" ht="18.75" x14ac:dyDescent="0.15">
      <c r="B42" s="191"/>
      <c r="C42" s="141"/>
      <c r="D42" s="188"/>
      <c r="E42" s="151"/>
      <c r="F42" s="1017"/>
      <c r="G42" s="1017"/>
      <c r="H42" s="1017"/>
      <c r="I42" s="151"/>
      <c r="J42" s="188"/>
      <c r="K42" s="142"/>
      <c r="N42" s="191"/>
      <c r="O42" s="141"/>
      <c r="P42" s="188"/>
      <c r="Q42" s="151"/>
      <c r="R42" s="1017"/>
      <c r="S42" s="1017"/>
      <c r="T42" s="1017"/>
      <c r="U42" s="151"/>
      <c r="V42" s="188"/>
      <c r="W42" s="142"/>
    </row>
    <row r="43" spans="2:23" ht="18.75" x14ac:dyDescent="0.15">
      <c r="B43" s="191"/>
      <c r="C43" s="141"/>
      <c r="D43" s="188"/>
      <c r="E43" s="151"/>
      <c r="F43" s="1017"/>
      <c r="G43" s="1017"/>
      <c r="H43" s="1017"/>
      <c r="I43" s="151"/>
      <c r="J43" s="188"/>
      <c r="K43" s="142"/>
      <c r="N43" s="191"/>
      <c r="O43" s="141"/>
      <c r="P43" s="188"/>
      <c r="Q43" s="151"/>
      <c r="R43" s="1017"/>
      <c r="S43" s="1017"/>
      <c r="T43" s="1017"/>
      <c r="U43" s="151"/>
      <c r="V43" s="188"/>
      <c r="W43" s="142"/>
    </row>
    <row r="44" spans="2:23" ht="18.75" x14ac:dyDescent="0.15">
      <c r="B44" s="191"/>
      <c r="C44" s="141"/>
      <c r="D44" s="188"/>
      <c r="E44" s="151"/>
      <c r="F44" s="1017"/>
      <c r="G44" s="1017"/>
      <c r="H44" s="1017"/>
      <c r="I44" s="151"/>
      <c r="J44" s="188"/>
      <c r="K44" s="142"/>
      <c r="N44" s="191"/>
      <c r="O44" s="141"/>
      <c r="P44" s="188"/>
      <c r="Q44" s="151"/>
      <c r="R44" s="1017"/>
      <c r="S44" s="1017"/>
      <c r="T44" s="1017"/>
      <c r="U44" s="151"/>
      <c r="V44" s="188"/>
      <c r="W44" s="142"/>
    </row>
    <row r="45" spans="2:23" x14ac:dyDescent="0.15">
      <c r="B45" s="70"/>
      <c r="C45" s="143"/>
      <c r="D45" s="144"/>
      <c r="E45" s="144"/>
      <c r="F45" s="143"/>
      <c r="G45" s="143"/>
      <c r="H45" s="143"/>
      <c r="I45" s="144"/>
      <c r="J45" s="144"/>
      <c r="K45" s="143"/>
      <c r="N45" s="70"/>
      <c r="O45" s="143"/>
      <c r="P45" s="144"/>
      <c r="Q45" s="144"/>
      <c r="R45" s="143"/>
      <c r="S45" s="143"/>
      <c r="T45" s="143"/>
      <c r="U45" s="144"/>
      <c r="V45" s="144"/>
      <c r="W45" s="143"/>
    </row>
    <row r="46" spans="2:23" x14ac:dyDescent="0.15">
      <c r="B46" s="71"/>
      <c r="K46" s="139"/>
      <c r="N46" s="71"/>
      <c r="W46" s="139"/>
    </row>
    <row r="47" spans="2:23" x14ac:dyDescent="0.15">
      <c r="B47" s="71"/>
      <c r="N47" s="71"/>
    </row>
    <row r="48" spans="2:23" x14ac:dyDescent="0.15">
      <c r="B48" s="71"/>
      <c r="N48" s="71"/>
    </row>
  </sheetData>
  <mergeCells count="120">
    <mergeCell ref="W10:W11"/>
    <mergeCell ref="R8:T8"/>
    <mergeCell ref="N4:N8"/>
    <mergeCell ref="O4:O5"/>
    <mergeCell ref="P4:P5"/>
    <mergeCell ref="Q4:Q5"/>
    <mergeCell ref="B4:B8"/>
    <mergeCell ref="W4:W5"/>
    <mergeCell ref="R6:T6"/>
    <mergeCell ref="R7:T7"/>
    <mergeCell ref="U4:U5"/>
    <mergeCell ref="V4:V5"/>
    <mergeCell ref="K4:K5"/>
    <mergeCell ref="E4:E5"/>
    <mergeCell ref="I4:I5"/>
    <mergeCell ref="J4:J5"/>
    <mergeCell ref="F6:H6"/>
    <mergeCell ref="F7:H7"/>
    <mergeCell ref="V10:V11"/>
    <mergeCell ref="C10:C11"/>
    <mergeCell ref="D10:D11"/>
    <mergeCell ref="J10:J11"/>
    <mergeCell ref="K10:K11"/>
    <mergeCell ref="F12:H12"/>
    <mergeCell ref="F13:H13"/>
    <mergeCell ref="N1:V1"/>
    <mergeCell ref="P2:V2"/>
    <mergeCell ref="B1:J1"/>
    <mergeCell ref="D2:J2"/>
    <mergeCell ref="C4:C5"/>
    <mergeCell ref="D4:D5"/>
    <mergeCell ref="B16:B20"/>
    <mergeCell ref="C16:C17"/>
    <mergeCell ref="D16:D17"/>
    <mergeCell ref="J16:J17"/>
    <mergeCell ref="K16:K17"/>
    <mergeCell ref="F20:H20"/>
    <mergeCell ref="R14:T14"/>
    <mergeCell ref="N10:N14"/>
    <mergeCell ref="R12:T12"/>
    <mergeCell ref="R13:T13"/>
    <mergeCell ref="B10:B14"/>
    <mergeCell ref="F14:H14"/>
    <mergeCell ref="O10:O11"/>
    <mergeCell ref="P10:P11"/>
    <mergeCell ref="F8:H8"/>
    <mergeCell ref="J22:J23"/>
    <mergeCell ref="K22:K23"/>
    <mergeCell ref="R20:T20"/>
    <mergeCell ref="N16:N20"/>
    <mergeCell ref="F18:H18"/>
    <mergeCell ref="F19:H19"/>
    <mergeCell ref="V16:V17"/>
    <mergeCell ref="R19:T19"/>
    <mergeCell ref="W16:W17"/>
    <mergeCell ref="O16:O17"/>
    <mergeCell ref="P16:P17"/>
    <mergeCell ref="R18:T18"/>
    <mergeCell ref="W28:W29"/>
    <mergeCell ref="R30:T30"/>
    <mergeCell ref="R31:T31"/>
    <mergeCell ref="V28:V29"/>
    <mergeCell ref="F26:H26"/>
    <mergeCell ref="B28:B32"/>
    <mergeCell ref="C28:C29"/>
    <mergeCell ref="D28:D29"/>
    <mergeCell ref="J28:J29"/>
    <mergeCell ref="K28:K29"/>
    <mergeCell ref="R26:T26"/>
    <mergeCell ref="N22:N26"/>
    <mergeCell ref="F24:H24"/>
    <mergeCell ref="F25:H25"/>
    <mergeCell ref="W22:W23"/>
    <mergeCell ref="R24:T24"/>
    <mergeCell ref="R25:T25"/>
    <mergeCell ref="O22:O23"/>
    <mergeCell ref="P22:P23"/>
    <mergeCell ref="V22:V23"/>
    <mergeCell ref="F32:H32"/>
    <mergeCell ref="B22:B26"/>
    <mergeCell ref="C22:C23"/>
    <mergeCell ref="D22:D23"/>
    <mergeCell ref="B40:B41"/>
    <mergeCell ref="C40:C41"/>
    <mergeCell ref="D40:D41"/>
    <mergeCell ref="J40:J41"/>
    <mergeCell ref="K40:K41"/>
    <mergeCell ref="N40:N41"/>
    <mergeCell ref="O40:O41"/>
    <mergeCell ref="P40:P41"/>
    <mergeCell ref="F36:H36"/>
    <mergeCell ref="F37:H37"/>
    <mergeCell ref="B34:B38"/>
    <mergeCell ref="C34:C35"/>
    <mergeCell ref="D34:D35"/>
    <mergeCell ref="J34:J35"/>
    <mergeCell ref="K34:K35"/>
    <mergeCell ref="V40:V41"/>
    <mergeCell ref="W40:W41"/>
    <mergeCell ref="F42:H42"/>
    <mergeCell ref="R42:T42"/>
    <mergeCell ref="F43:H43"/>
    <mergeCell ref="R43:T43"/>
    <mergeCell ref="F38:H38"/>
    <mergeCell ref="O34:O35"/>
    <mergeCell ref="P34:P35"/>
    <mergeCell ref="V34:V35"/>
    <mergeCell ref="W34:W35"/>
    <mergeCell ref="R32:T32"/>
    <mergeCell ref="N28:N32"/>
    <mergeCell ref="F30:H30"/>
    <mergeCell ref="F31:H31"/>
    <mergeCell ref="O28:O29"/>
    <mergeCell ref="P28:P29"/>
    <mergeCell ref="F44:H44"/>
    <mergeCell ref="R44:T44"/>
    <mergeCell ref="R36:T36"/>
    <mergeCell ref="R37:T37"/>
    <mergeCell ref="R38:T38"/>
    <mergeCell ref="N34:N38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10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EAB5-4DA5-4550-9579-61CDA7304CD0}">
  <dimension ref="A1:W48"/>
  <sheetViews>
    <sheetView zoomScale="80" zoomScaleNormal="80" zoomScaleSheetLayoutView="80" workbookViewId="0">
      <selection activeCell="Z7" sqref="Z7"/>
    </sheetView>
  </sheetViews>
  <sheetFormatPr defaultColWidth="9" defaultRowHeight="13.5" x14ac:dyDescent="0.15"/>
  <cols>
    <col min="1" max="1" width="2.5" style="880" customWidth="1"/>
    <col min="2" max="2" width="4.375" style="723" customWidth="1"/>
    <col min="3" max="3" width="24.875" style="723" customWidth="1"/>
    <col min="4" max="4" width="4.375" style="723" customWidth="1"/>
    <col min="5" max="5" width="2.25" style="723" customWidth="1"/>
    <col min="6" max="8" width="3.5" style="723" customWidth="1"/>
    <col min="9" max="9" width="2.25" style="723" customWidth="1"/>
    <col min="10" max="10" width="4.375" style="723" customWidth="1"/>
    <col min="11" max="11" width="24.875" style="723" customWidth="1"/>
    <col min="12" max="12" width="2.5" style="880" customWidth="1"/>
    <col min="13" max="13" width="6.875" style="726" customWidth="1"/>
    <col min="14" max="14" width="4.375" style="723" customWidth="1"/>
    <col min="15" max="15" width="24.875" style="723" customWidth="1"/>
    <col min="16" max="16" width="4.375" style="723" customWidth="1"/>
    <col min="17" max="17" width="2.25" style="723" customWidth="1"/>
    <col min="18" max="20" width="3.5" style="723" customWidth="1"/>
    <col min="21" max="21" width="2.25" style="723" customWidth="1"/>
    <col min="22" max="22" width="4.375" style="723" customWidth="1"/>
    <col min="23" max="23" width="24.875" style="723" customWidth="1"/>
    <col min="24" max="16384" width="9" style="726"/>
  </cols>
  <sheetData>
    <row r="1" spans="2:23" ht="13.15" customHeight="1" x14ac:dyDescent="0.15">
      <c r="B1" s="1020" t="s">
        <v>318</v>
      </c>
      <c r="C1" s="1020"/>
      <c r="D1" s="1020"/>
      <c r="E1" s="1020"/>
      <c r="F1" s="1020"/>
      <c r="G1" s="1020"/>
      <c r="H1" s="1020"/>
      <c r="I1" s="1020"/>
      <c r="J1" s="1020"/>
      <c r="K1" s="954" t="s">
        <v>22</v>
      </c>
      <c r="N1" s="1020" t="s">
        <v>77</v>
      </c>
      <c r="O1" s="1020"/>
      <c r="P1" s="1020"/>
      <c r="Q1" s="1020"/>
      <c r="R1" s="1020"/>
      <c r="S1" s="1020"/>
      <c r="T1" s="1020"/>
      <c r="U1" s="1020"/>
      <c r="V1" s="1020"/>
      <c r="W1" s="920" t="s">
        <v>22</v>
      </c>
    </row>
    <row r="2" spans="2:23" ht="20.25" x14ac:dyDescent="0.15">
      <c r="B2" s="953"/>
      <c r="C2" s="987" t="s">
        <v>319</v>
      </c>
      <c r="D2" s="1022" t="s">
        <v>310</v>
      </c>
      <c r="E2" s="1021"/>
      <c r="F2" s="1021"/>
      <c r="G2" s="1021"/>
      <c r="H2" s="1021"/>
      <c r="I2" s="1021"/>
      <c r="J2" s="1021"/>
      <c r="K2" s="967"/>
      <c r="N2" s="919"/>
      <c r="O2" s="949"/>
      <c r="P2" s="1021" t="s">
        <v>310</v>
      </c>
      <c r="Q2" s="1021"/>
      <c r="R2" s="1021"/>
      <c r="S2" s="1021"/>
      <c r="T2" s="1021"/>
      <c r="U2" s="1021"/>
      <c r="V2" s="1021"/>
      <c r="W2" s="933"/>
    </row>
    <row r="3" spans="2:23" ht="20.25" x14ac:dyDescent="0.15">
      <c r="B3" s="983" t="s">
        <v>46</v>
      </c>
      <c r="C3" s="968"/>
      <c r="D3" s="969"/>
      <c r="E3" s="970"/>
      <c r="F3" s="971"/>
      <c r="G3" s="972"/>
      <c r="H3" s="973"/>
      <c r="I3" s="973"/>
      <c r="J3" s="974"/>
      <c r="K3" s="988" t="s">
        <v>139</v>
      </c>
      <c r="N3" s="951" t="s">
        <v>46</v>
      </c>
      <c r="O3" s="934"/>
      <c r="P3" s="935"/>
      <c r="Q3" s="936"/>
      <c r="R3" s="937"/>
      <c r="S3" s="938"/>
      <c r="T3" s="939"/>
      <c r="U3" s="939"/>
      <c r="V3" s="940"/>
      <c r="W3" s="941" t="s">
        <v>279</v>
      </c>
    </row>
    <row r="4" spans="2:23" ht="14.25" customHeight="1" x14ac:dyDescent="0.15">
      <c r="B4" s="998"/>
      <c r="C4" s="1001" t="s">
        <v>236</v>
      </c>
      <c r="D4" s="1002">
        <v>2</v>
      </c>
      <c r="E4" s="1003"/>
      <c r="F4" s="979">
        <v>2</v>
      </c>
      <c r="G4" s="979" t="s">
        <v>81</v>
      </c>
      <c r="H4" s="979">
        <v>1</v>
      </c>
      <c r="I4" s="1003"/>
      <c r="J4" s="1002">
        <v>2</v>
      </c>
      <c r="K4" s="1005" t="s">
        <v>208</v>
      </c>
      <c r="N4" s="1006" t="s">
        <v>48</v>
      </c>
      <c r="O4" s="1001" t="s">
        <v>50</v>
      </c>
      <c r="P4" s="1002">
        <v>5</v>
      </c>
      <c r="Q4" s="1003"/>
      <c r="R4" s="946">
        <v>3</v>
      </c>
      <c r="S4" s="946" t="s">
        <v>81</v>
      </c>
      <c r="T4" s="946">
        <v>0</v>
      </c>
      <c r="U4" s="1003"/>
      <c r="V4" s="1002">
        <v>0</v>
      </c>
      <c r="W4" s="1001" t="s">
        <v>311</v>
      </c>
    </row>
    <row r="5" spans="2:23" ht="14.25" customHeight="1" x14ac:dyDescent="0.15">
      <c r="B5" s="999"/>
      <c r="C5" s="1001"/>
      <c r="D5" s="1002"/>
      <c r="E5" s="1003"/>
      <c r="F5" s="979">
        <v>0</v>
      </c>
      <c r="G5" s="979" t="s">
        <v>81</v>
      </c>
      <c r="H5" s="979">
        <v>1</v>
      </c>
      <c r="I5" s="1003"/>
      <c r="J5" s="1002"/>
      <c r="K5" s="1001"/>
      <c r="N5" s="999"/>
      <c r="O5" s="1001"/>
      <c r="P5" s="1002"/>
      <c r="Q5" s="1003"/>
      <c r="R5" s="946">
        <v>2</v>
      </c>
      <c r="S5" s="946" t="s">
        <v>81</v>
      </c>
      <c r="T5" s="946">
        <v>0</v>
      </c>
      <c r="U5" s="1003"/>
      <c r="V5" s="1002"/>
      <c r="W5" s="1001"/>
    </row>
    <row r="6" spans="2:23" ht="18.75" x14ac:dyDescent="0.15">
      <c r="B6" s="999"/>
      <c r="C6" s="958" t="s">
        <v>320</v>
      </c>
      <c r="D6" s="956"/>
      <c r="E6" s="956"/>
      <c r="F6" s="1004" t="s">
        <v>28</v>
      </c>
      <c r="G6" s="1004"/>
      <c r="H6" s="1004"/>
      <c r="I6" s="956"/>
      <c r="J6" s="956"/>
      <c r="K6" s="963" t="s">
        <v>321</v>
      </c>
      <c r="N6" s="999"/>
      <c r="O6" s="924" t="s">
        <v>312</v>
      </c>
      <c r="P6" s="922"/>
      <c r="Q6" s="922"/>
      <c r="R6" s="1004" t="s">
        <v>28</v>
      </c>
      <c r="S6" s="1004"/>
      <c r="T6" s="1004"/>
      <c r="U6" s="922"/>
      <c r="V6" s="922"/>
      <c r="W6" s="929"/>
    </row>
    <row r="7" spans="2:23" ht="18.75" x14ac:dyDescent="0.15">
      <c r="B7" s="999"/>
      <c r="C7" s="959"/>
      <c r="D7" s="956"/>
      <c r="E7" s="956"/>
      <c r="F7" s="1004" t="s">
        <v>29</v>
      </c>
      <c r="G7" s="1004"/>
      <c r="H7" s="1004"/>
      <c r="I7" s="956"/>
      <c r="J7" s="956"/>
      <c r="K7" s="964"/>
      <c r="N7" s="999"/>
      <c r="O7" s="925"/>
      <c r="P7" s="922"/>
      <c r="Q7" s="922"/>
      <c r="R7" s="1004" t="s">
        <v>29</v>
      </c>
      <c r="S7" s="1004"/>
      <c r="T7" s="1004"/>
      <c r="U7" s="922"/>
      <c r="V7" s="922"/>
      <c r="W7" s="930"/>
    </row>
    <row r="8" spans="2:23" ht="18.75" x14ac:dyDescent="0.15">
      <c r="B8" s="1000"/>
      <c r="C8" s="959"/>
      <c r="D8" s="981"/>
      <c r="E8" s="981"/>
      <c r="F8" s="1004" t="s">
        <v>30</v>
      </c>
      <c r="G8" s="1004"/>
      <c r="H8" s="1004"/>
      <c r="I8" s="981"/>
      <c r="J8" s="981"/>
      <c r="K8" s="964"/>
      <c r="N8" s="1000"/>
      <c r="O8" s="925"/>
      <c r="P8" s="948"/>
      <c r="Q8" s="948"/>
      <c r="R8" s="1004" t="s">
        <v>30</v>
      </c>
      <c r="S8" s="1004"/>
      <c r="T8" s="1004"/>
      <c r="U8" s="948"/>
      <c r="V8" s="948"/>
      <c r="W8" s="930"/>
    </row>
    <row r="9" spans="2:23" ht="18.75" x14ac:dyDescent="0.15">
      <c r="B9" s="984"/>
      <c r="C9" s="960"/>
      <c r="D9" s="978"/>
      <c r="E9" s="955"/>
      <c r="F9" s="975"/>
      <c r="G9" s="975"/>
      <c r="H9" s="975"/>
      <c r="I9" s="955"/>
      <c r="J9" s="978"/>
      <c r="K9" s="976"/>
      <c r="N9" s="952"/>
      <c r="O9" s="926"/>
      <c r="P9" s="945"/>
      <c r="Q9" s="921"/>
      <c r="R9" s="942"/>
      <c r="S9" s="942"/>
      <c r="T9" s="942"/>
      <c r="U9" s="921"/>
      <c r="V9" s="945"/>
      <c r="W9" s="943"/>
    </row>
    <row r="10" spans="2:23" ht="14.25" customHeight="1" x14ac:dyDescent="0.15">
      <c r="B10" s="1008"/>
      <c r="C10" s="1011" t="s">
        <v>174</v>
      </c>
      <c r="D10" s="1013">
        <v>3</v>
      </c>
      <c r="E10" s="957"/>
      <c r="F10" s="977">
        <v>3</v>
      </c>
      <c r="G10" s="977" t="s">
        <v>81</v>
      </c>
      <c r="H10" s="977">
        <v>2</v>
      </c>
      <c r="I10" s="957"/>
      <c r="J10" s="1013">
        <v>2</v>
      </c>
      <c r="K10" s="1015" t="s">
        <v>322</v>
      </c>
      <c r="N10" s="1008" t="s">
        <v>48</v>
      </c>
      <c r="O10" s="1014" t="s">
        <v>52</v>
      </c>
      <c r="P10" s="1013">
        <v>5</v>
      </c>
      <c r="Q10" s="923"/>
      <c r="R10" s="944">
        <v>2</v>
      </c>
      <c r="S10" s="944" t="s">
        <v>81</v>
      </c>
      <c r="T10" s="944">
        <v>0</v>
      </c>
      <c r="U10" s="923"/>
      <c r="V10" s="1013">
        <v>1</v>
      </c>
      <c r="W10" s="1014" t="s">
        <v>51</v>
      </c>
    </row>
    <row r="11" spans="2:23" ht="14.25" customHeight="1" x14ac:dyDescent="0.15">
      <c r="B11" s="1009"/>
      <c r="C11" s="1012"/>
      <c r="D11" s="1013"/>
      <c r="E11" s="957"/>
      <c r="F11" s="977">
        <v>0</v>
      </c>
      <c r="G11" s="977" t="s">
        <v>81</v>
      </c>
      <c r="H11" s="977">
        <v>0</v>
      </c>
      <c r="I11" s="957"/>
      <c r="J11" s="1013"/>
      <c r="K11" s="1014"/>
      <c r="N11" s="1009"/>
      <c r="O11" s="1014"/>
      <c r="P11" s="1013"/>
      <c r="Q11" s="923"/>
      <c r="R11" s="944">
        <v>3</v>
      </c>
      <c r="S11" s="944" t="s">
        <v>81</v>
      </c>
      <c r="T11" s="944">
        <v>1</v>
      </c>
      <c r="U11" s="923"/>
      <c r="V11" s="1013"/>
      <c r="W11" s="1014"/>
    </row>
    <row r="12" spans="2:23" ht="18.75" x14ac:dyDescent="0.15">
      <c r="B12" s="1009"/>
      <c r="C12" s="985" t="s">
        <v>323</v>
      </c>
      <c r="D12" s="980"/>
      <c r="E12" s="957"/>
      <c r="F12" s="1007" t="s">
        <v>28</v>
      </c>
      <c r="G12" s="1007"/>
      <c r="H12" s="1007"/>
      <c r="I12" s="957"/>
      <c r="J12" s="980"/>
      <c r="K12" s="965" t="s">
        <v>324</v>
      </c>
      <c r="N12" s="1009"/>
      <c r="O12" s="927" t="s">
        <v>313</v>
      </c>
      <c r="P12" s="947"/>
      <c r="Q12" s="923"/>
      <c r="R12" s="1007" t="s">
        <v>28</v>
      </c>
      <c r="S12" s="1007"/>
      <c r="T12" s="1007"/>
      <c r="U12" s="923"/>
      <c r="V12" s="947"/>
      <c r="W12" s="931" t="s">
        <v>231</v>
      </c>
    </row>
    <row r="13" spans="2:23" ht="18.75" x14ac:dyDescent="0.15">
      <c r="B13" s="1009"/>
      <c r="C13" s="962">
        <v>4</v>
      </c>
      <c r="D13" s="980"/>
      <c r="E13" s="957"/>
      <c r="F13" s="1007" t="s">
        <v>29</v>
      </c>
      <c r="G13" s="1007"/>
      <c r="H13" s="1007"/>
      <c r="I13" s="957"/>
      <c r="J13" s="980"/>
      <c r="K13" s="966"/>
      <c r="N13" s="1009"/>
      <c r="O13" s="928"/>
      <c r="P13" s="947"/>
      <c r="Q13" s="923"/>
      <c r="R13" s="1007" t="s">
        <v>29</v>
      </c>
      <c r="S13" s="1007"/>
      <c r="T13" s="1007"/>
      <c r="U13" s="923"/>
      <c r="V13" s="947"/>
      <c r="W13" s="932"/>
    </row>
    <row r="14" spans="2:23" ht="18.75" x14ac:dyDescent="0.15">
      <c r="B14" s="1010"/>
      <c r="C14" s="962"/>
      <c r="D14" s="980"/>
      <c r="E14" s="957"/>
      <c r="F14" s="1007" t="s">
        <v>30</v>
      </c>
      <c r="G14" s="1007"/>
      <c r="H14" s="1007"/>
      <c r="I14" s="957"/>
      <c r="J14" s="980"/>
      <c r="K14" s="966"/>
      <c r="N14" s="1010"/>
      <c r="O14" s="928"/>
      <c r="P14" s="947"/>
      <c r="Q14" s="923"/>
      <c r="R14" s="1007" t="s">
        <v>30</v>
      </c>
      <c r="S14" s="1007"/>
      <c r="T14" s="1007"/>
      <c r="U14" s="923"/>
      <c r="V14" s="947"/>
      <c r="W14" s="932"/>
    </row>
    <row r="15" spans="2:23" ht="18.75" x14ac:dyDescent="0.15">
      <c r="B15" s="984"/>
      <c r="C15" s="986"/>
      <c r="D15" s="978"/>
      <c r="E15" s="955"/>
      <c r="F15" s="975"/>
      <c r="G15" s="975"/>
      <c r="H15" s="975"/>
      <c r="I15" s="955"/>
      <c r="J15" s="978"/>
      <c r="K15" s="976"/>
      <c r="N15" s="952"/>
      <c r="O15" s="926"/>
      <c r="P15" s="945"/>
      <c r="Q15" s="921"/>
      <c r="R15" s="942"/>
      <c r="S15" s="942"/>
      <c r="T15" s="942"/>
      <c r="U15" s="921"/>
      <c r="V15" s="945"/>
      <c r="W15" s="943"/>
    </row>
    <row r="16" spans="2:23" ht="14.25" customHeight="1" x14ac:dyDescent="0.15">
      <c r="B16" s="1006"/>
      <c r="C16" s="1001"/>
      <c r="D16" s="1002" t="s">
        <v>86</v>
      </c>
      <c r="E16" s="982"/>
      <c r="F16" s="979"/>
      <c r="G16" s="979" t="s">
        <v>81</v>
      </c>
      <c r="H16" s="979"/>
      <c r="I16" s="982"/>
      <c r="J16" s="1002" t="s">
        <v>86</v>
      </c>
      <c r="K16" s="1001"/>
      <c r="N16" s="1006" t="s">
        <v>48</v>
      </c>
      <c r="O16" s="1001" t="s">
        <v>111</v>
      </c>
      <c r="P16" s="1002">
        <v>3</v>
      </c>
      <c r="Q16" s="950"/>
      <c r="R16" s="946">
        <v>0</v>
      </c>
      <c r="S16" s="946" t="s">
        <v>81</v>
      </c>
      <c r="T16" s="946">
        <v>0</v>
      </c>
      <c r="U16" s="950"/>
      <c r="V16" s="1002">
        <v>0</v>
      </c>
      <c r="W16" s="1001" t="s">
        <v>49</v>
      </c>
    </row>
    <row r="17" spans="2:23" ht="14.25" customHeight="1" x14ac:dyDescent="0.15">
      <c r="B17" s="999"/>
      <c r="C17" s="1001"/>
      <c r="D17" s="1002"/>
      <c r="E17" s="982"/>
      <c r="F17" s="979"/>
      <c r="G17" s="979" t="s">
        <v>81</v>
      </c>
      <c r="H17" s="979"/>
      <c r="I17" s="982"/>
      <c r="J17" s="1002"/>
      <c r="K17" s="1001"/>
      <c r="N17" s="999"/>
      <c r="O17" s="1001"/>
      <c r="P17" s="1002"/>
      <c r="Q17" s="950"/>
      <c r="R17" s="946">
        <v>3</v>
      </c>
      <c r="S17" s="946" t="s">
        <v>81</v>
      </c>
      <c r="T17" s="946">
        <v>0</v>
      </c>
      <c r="U17" s="950"/>
      <c r="V17" s="1002"/>
      <c r="W17" s="1001"/>
    </row>
    <row r="18" spans="2:23" ht="18.75" x14ac:dyDescent="0.15">
      <c r="B18" s="999"/>
      <c r="C18" s="958"/>
      <c r="D18" s="956"/>
      <c r="E18" s="956"/>
      <c r="F18" s="1004" t="s">
        <v>28</v>
      </c>
      <c r="G18" s="1004"/>
      <c r="H18" s="1004"/>
      <c r="I18" s="956"/>
      <c r="J18" s="956"/>
      <c r="K18" s="963"/>
      <c r="N18" s="999"/>
      <c r="O18" s="924" t="s">
        <v>314</v>
      </c>
      <c r="P18" s="922"/>
      <c r="Q18" s="922"/>
      <c r="R18" s="1004" t="s">
        <v>28</v>
      </c>
      <c r="S18" s="1004"/>
      <c r="T18" s="1004"/>
      <c r="U18" s="922"/>
      <c r="V18" s="922"/>
      <c r="W18" s="929"/>
    </row>
    <row r="19" spans="2:23" ht="18.75" x14ac:dyDescent="0.15">
      <c r="B19" s="999"/>
      <c r="C19" s="959"/>
      <c r="D19" s="956"/>
      <c r="E19" s="956"/>
      <c r="F19" s="1004" t="s">
        <v>29</v>
      </c>
      <c r="G19" s="1004"/>
      <c r="H19" s="1004"/>
      <c r="I19" s="956"/>
      <c r="J19" s="956"/>
      <c r="K19" s="964"/>
      <c r="N19" s="999"/>
      <c r="O19" s="925"/>
      <c r="P19" s="922"/>
      <c r="Q19" s="922"/>
      <c r="R19" s="1004" t="s">
        <v>29</v>
      </c>
      <c r="S19" s="1004"/>
      <c r="T19" s="1004"/>
      <c r="U19" s="922"/>
      <c r="V19" s="922"/>
      <c r="W19" s="930"/>
    </row>
    <row r="20" spans="2:23" ht="18.75" x14ac:dyDescent="0.15">
      <c r="B20" s="1000"/>
      <c r="C20" s="959"/>
      <c r="D20" s="981"/>
      <c r="E20" s="981"/>
      <c r="F20" s="1004" t="s">
        <v>30</v>
      </c>
      <c r="G20" s="1004"/>
      <c r="H20" s="1004"/>
      <c r="I20" s="981"/>
      <c r="J20" s="981"/>
      <c r="K20" s="964"/>
      <c r="N20" s="1000"/>
      <c r="O20" s="925"/>
      <c r="P20" s="948"/>
      <c r="Q20" s="948"/>
      <c r="R20" s="1004" t="s">
        <v>30</v>
      </c>
      <c r="S20" s="1004"/>
      <c r="T20" s="1004"/>
      <c r="U20" s="948"/>
      <c r="V20" s="948"/>
      <c r="W20" s="930"/>
    </row>
    <row r="21" spans="2:23" ht="18.75" x14ac:dyDescent="0.15">
      <c r="B21" s="984"/>
      <c r="C21" s="960"/>
      <c r="D21" s="978"/>
      <c r="E21" s="955"/>
      <c r="F21" s="975"/>
      <c r="G21" s="975"/>
      <c r="H21" s="975"/>
      <c r="I21" s="955"/>
      <c r="J21" s="978"/>
      <c r="K21" s="976"/>
      <c r="N21" s="952"/>
      <c r="O21" s="926"/>
      <c r="P21" s="945"/>
      <c r="Q21" s="921"/>
      <c r="R21" s="942"/>
      <c r="S21" s="942"/>
      <c r="T21" s="942"/>
      <c r="U21" s="921"/>
      <c r="V21" s="945"/>
      <c r="W21" s="943"/>
    </row>
    <row r="22" spans="2:23" ht="14.25" customHeight="1" x14ac:dyDescent="0.15">
      <c r="B22" s="1008"/>
      <c r="C22" s="1014"/>
      <c r="D22" s="1013" t="s">
        <v>86</v>
      </c>
      <c r="E22" s="957"/>
      <c r="F22" s="977"/>
      <c r="G22" s="977" t="s">
        <v>81</v>
      </c>
      <c r="H22" s="977"/>
      <c r="I22" s="957"/>
      <c r="J22" s="1013" t="s">
        <v>86</v>
      </c>
      <c r="K22" s="1014"/>
      <c r="N22" s="1008" t="s">
        <v>48</v>
      </c>
      <c r="O22" s="1014" t="s">
        <v>148</v>
      </c>
      <c r="P22" s="1013">
        <v>0</v>
      </c>
      <c r="Q22" s="923"/>
      <c r="R22" s="944">
        <v>0</v>
      </c>
      <c r="S22" s="944" t="s">
        <v>81</v>
      </c>
      <c r="T22" s="944">
        <v>0</v>
      </c>
      <c r="U22" s="923"/>
      <c r="V22" s="1013">
        <v>0</v>
      </c>
      <c r="W22" s="1014" t="s">
        <v>157</v>
      </c>
    </row>
    <row r="23" spans="2:23" ht="14.25" customHeight="1" x14ac:dyDescent="0.15">
      <c r="B23" s="1009"/>
      <c r="C23" s="1014"/>
      <c r="D23" s="1013"/>
      <c r="E23" s="957"/>
      <c r="F23" s="977"/>
      <c r="G23" s="977" t="s">
        <v>81</v>
      </c>
      <c r="H23" s="977"/>
      <c r="I23" s="957"/>
      <c r="J23" s="1013"/>
      <c r="K23" s="1014"/>
      <c r="N23" s="1009"/>
      <c r="O23" s="1014"/>
      <c r="P23" s="1013"/>
      <c r="Q23" s="923"/>
      <c r="R23" s="944">
        <v>0</v>
      </c>
      <c r="S23" s="944" t="s">
        <v>81</v>
      </c>
      <c r="T23" s="944">
        <v>0</v>
      </c>
      <c r="U23" s="923"/>
      <c r="V23" s="1013"/>
      <c r="W23" s="1014"/>
    </row>
    <row r="24" spans="2:23" ht="18.75" x14ac:dyDescent="0.15">
      <c r="B24" s="1009"/>
      <c r="C24" s="961"/>
      <c r="D24" s="980"/>
      <c r="E24" s="957"/>
      <c r="F24" s="1007" t="s">
        <v>28</v>
      </c>
      <c r="G24" s="1007"/>
      <c r="H24" s="1007"/>
      <c r="I24" s="957"/>
      <c r="J24" s="980"/>
      <c r="K24" s="965"/>
      <c r="N24" s="1009"/>
      <c r="O24" s="927"/>
      <c r="P24" s="947"/>
      <c r="Q24" s="923"/>
      <c r="R24" s="1007" t="s">
        <v>28</v>
      </c>
      <c r="S24" s="1007"/>
      <c r="T24" s="1007"/>
      <c r="U24" s="923"/>
      <c r="V24" s="947"/>
      <c r="W24" s="931"/>
    </row>
    <row r="25" spans="2:23" ht="18.75" x14ac:dyDescent="0.15">
      <c r="B25" s="1009"/>
      <c r="C25" s="962"/>
      <c r="D25" s="980"/>
      <c r="E25" s="957"/>
      <c r="F25" s="1007" t="s">
        <v>29</v>
      </c>
      <c r="G25" s="1007"/>
      <c r="H25" s="1007"/>
      <c r="I25" s="957"/>
      <c r="J25" s="980"/>
      <c r="K25" s="966"/>
      <c r="N25" s="1009"/>
      <c r="O25" s="928"/>
      <c r="P25" s="947"/>
      <c r="Q25" s="923"/>
      <c r="R25" s="1007" t="s">
        <v>29</v>
      </c>
      <c r="S25" s="1007"/>
      <c r="T25" s="1007"/>
      <c r="U25" s="923"/>
      <c r="V25" s="947"/>
      <c r="W25" s="932"/>
    </row>
    <row r="26" spans="2:23" ht="18.75" x14ac:dyDescent="0.15">
      <c r="B26" s="1010"/>
      <c r="C26" s="962"/>
      <c r="D26" s="980"/>
      <c r="E26" s="957"/>
      <c r="F26" s="1007" t="s">
        <v>30</v>
      </c>
      <c r="G26" s="1007"/>
      <c r="H26" s="1007"/>
      <c r="I26" s="957"/>
      <c r="J26" s="980"/>
      <c r="K26" s="966"/>
      <c r="N26" s="1010"/>
      <c r="O26" s="928"/>
      <c r="P26" s="947"/>
      <c r="Q26" s="923"/>
      <c r="R26" s="1007" t="s">
        <v>30</v>
      </c>
      <c r="S26" s="1007"/>
      <c r="T26" s="1007"/>
      <c r="U26" s="923"/>
      <c r="V26" s="947"/>
      <c r="W26" s="932"/>
    </row>
    <row r="27" spans="2:23" ht="18.75" x14ac:dyDescent="0.15">
      <c r="B27" s="984"/>
      <c r="C27" s="960"/>
      <c r="D27" s="978"/>
      <c r="E27" s="955"/>
      <c r="F27" s="975"/>
      <c r="G27" s="975"/>
      <c r="H27" s="975"/>
      <c r="I27" s="955"/>
      <c r="J27" s="978"/>
      <c r="K27" s="976"/>
      <c r="N27" s="952"/>
      <c r="O27" s="926"/>
      <c r="P27" s="945"/>
      <c r="Q27" s="921"/>
      <c r="R27" s="942"/>
      <c r="S27" s="942"/>
      <c r="T27" s="942"/>
      <c r="U27" s="921"/>
      <c r="V27" s="945"/>
      <c r="W27" s="943"/>
    </row>
    <row r="28" spans="2:23" ht="14.25" customHeight="1" x14ac:dyDescent="0.15">
      <c r="B28" s="1006"/>
      <c r="C28" s="1001"/>
      <c r="D28" s="1002" t="s">
        <v>86</v>
      </c>
      <c r="E28" s="982"/>
      <c r="F28" s="979"/>
      <c r="G28" s="979" t="s">
        <v>81</v>
      </c>
      <c r="H28" s="979"/>
      <c r="I28" s="982"/>
      <c r="J28" s="1002" t="s">
        <v>86</v>
      </c>
      <c r="K28" s="1001"/>
      <c r="N28" s="1006" t="s">
        <v>48</v>
      </c>
      <c r="O28" s="1001" t="s">
        <v>281</v>
      </c>
      <c r="P28" s="1002">
        <v>0</v>
      </c>
      <c r="Q28" s="950"/>
      <c r="R28" s="946">
        <v>0</v>
      </c>
      <c r="S28" s="946" t="s">
        <v>81</v>
      </c>
      <c r="T28" s="946">
        <v>1</v>
      </c>
      <c r="U28" s="950"/>
      <c r="V28" s="1002">
        <v>2</v>
      </c>
      <c r="W28" s="1001" t="s">
        <v>315</v>
      </c>
    </row>
    <row r="29" spans="2:23" ht="14.25" customHeight="1" x14ac:dyDescent="0.15">
      <c r="B29" s="999"/>
      <c r="C29" s="1001"/>
      <c r="D29" s="1002"/>
      <c r="E29" s="982"/>
      <c r="F29" s="979"/>
      <c r="G29" s="979" t="s">
        <v>81</v>
      </c>
      <c r="H29" s="979"/>
      <c r="I29" s="982"/>
      <c r="J29" s="1002"/>
      <c r="K29" s="1001"/>
      <c r="N29" s="999"/>
      <c r="O29" s="1001"/>
      <c r="P29" s="1002"/>
      <c r="Q29" s="950"/>
      <c r="R29" s="946">
        <v>0</v>
      </c>
      <c r="S29" s="946" t="s">
        <v>81</v>
      </c>
      <c r="T29" s="946">
        <v>1</v>
      </c>
      <c r="U29" s="950"/>
      <c r="V29" s="1002"/>
      <c r="W29" s="1001"/>
    </row>
    <row r="30" spans="2:23" ht="18.75" x14ac:dyDescent="0.15">
      <c r="B30" s="999"/>
      <c r="C30" s="958"/>
      <c r="D30" s="956"/>
      <c r="E30" s="956"/>
      <c r="F30" s="1004" t="s">
        <v>28</v>
      </c>
      <c r="G30" s="1004"/>
      <c r="H30" s="1004"/>
      <c r="I30" s="956"/>
      <c r="J30" s="956"/>
      <c r="K30" s="963"/>
      <c r="N30" s="999"/>
      <c r="O30" s="924"/>
      <c r="P30" s="922"/>
      <c r="Q30" s="922"/>
      <c r="R30" s="1004" t="s">
        <v>28</v>
      </c>
      <c r="S30" s="1004"/>
      <c r="T30" s="1004"/>
      <c r="U30" s="922"/>
      <c r="V30" s="922"/>
      <c r="W30" s="929" t="s">
        <v>316</v>
      </c>
    </row>
    <row r="31" spans="2:23" ht="18.75" x14ac:dyDescent="0.15">
      <c r="B31" s="999"/>
      <c r="C31" s="959"/>
      <c r="D31" s="956"/>
      <c r="E31" s="956"/>
      <c r="F31" s="1004" t="s">
        <v>29</v>
      </c>
      <c r="G31" s="1004"/>
      <c r="H31" s="1004"/>
      <c r="I31" s="956"/>
      <c r="J31" s="956"/>
      <c r="K31" s="964"/>
      <c r="N31" s="999"/>
      <c r="O31" s="925"/>
      <c r="P31" s="922"/>
      <c r="Q31" s="922"/>
      <c r="R31" s="1004" t="s">
        <v>29</v>
      </c>
      <c r="S31" s="1004"/>
      <c r="T31" s="1004"/>
      <c r="U31" s="922"/>
      <c r="V31" s="922"/>
      <c r="W31" s="930"/>
    </row>
    <row r="32" spans="2:23" ht="18.75" x14ac:dyDescent="0.15">
      <c r="B32" s="1000"/>
      <c r="C32" s="959"/>
      <c r="D32" s="981"/>
      <c r="E32" s="981"/>
      <c r="F32" s="1004" t="s">
        <v>30</v>
      </c>
      <c r="G32" s="1004"/>
      <c r="H32" s="1004"/>
      <c r="I32" s="981"/>
      <c r="J32" s="981"/>
      <c r="K32" s="964"/>
      <c r="N32" s="1000"/>
      <c r="O32" s="925"/>
      <c r="P32" s="948"/>
      <c r="Q32" s="948"/>
      <c r="R32" s="1004" t="s">
        <v>30</v>
      </c>
      <c r="S32" s="1004"/>
      <c r="T32" s="1004"/>
      <c r="U32" s="948"/>
      <c r="V32" s="948"/>
      <c r="W32" s="930"/>
    </row>
    <row r="33" spans="2:23" ht="18.75" x14ac:dyDescent="0.15">
      <c r="B33" s="984"/>
      <c r="C33" s="960"/>
      <c r="D33" s="978"/>
      <c r="E33" s="955"/>
      <c r="F33" s="975"/>
      <c r="G33" s="975"/>
      <c r="H33" s="975"/>
      <c r="I33" s="955"/>
      <c r="J33" s="978"/>
      <c r="K33" s="976"/>
      <c r="N33" s="952"/>
      <c r="O33" s="926"/>
      <c r="P33" s="945"/>
      <c r="Q33" s="921"/>
      <c r="R33" s="942"/>
      <c r="S33" s="942"/>
      <c r="T33" s="942"/>
      <c r="U33" s="921"/>
      <c r="V33" s="945"/>
      <c r="W33" s="943"/>
    </row>
    <row r="34" spans="2:23" ht="14.25" customHeight="1" x14ac:dyDescent="0.15">
      <c r="B34" s="1008"/>
      <c r="C34" s="1014"/>
      <c r="D34" s="1013" t="s">
        <v>86</v>
      </c>
      <c r="E34" s="957"/>
      <c r="F34" s="977"/>
      <c r="G34" s="977" t="s">
        <v>81</v>
      </c>
      <c r="H34" s="977"/>
      <c r="I34" s="957"/>
      <c r="J34" s="1013" t="s">
        <v>86</v>
      </c>
      <c r="K34" s="1014"/>
      <c r="N34" s="1008" t="s">
        <v>48</v>
      </c>
      <c r="O34" s="1014" t="s">
        <v>282</v>
      </c>
      <c r="P34" s="1013">
        <v>2</v>
      </c>
      <c r="Q34" s="923"/>
      <c r="R34" s="944">
        <v>1</v>
      </c>
      <c r="S34" s="944" t="s">
        <v>81</v>
      </c>
      <c r="T34" s="944">
        <v>0</v>
      </c>
      <c r="U34" s="923"/>
      <c r="V34" s="1013">
        <v>1</v>
      </c>
      <c r="W34" s="1014" t="s">
        <v>157</v>
      </c>
    </row>
    <row r="35" spans="2:23" ht="14.25" customHeight="1" x14ac:dyDescent="0.15">
      <c r="B35" s="1009"/>
      <c r="C35" s="1014"/>
      <c r="D35" s="1013"/>
      <c r="E35" s="957"/>
      <c r="F35" s="977"/>
      <c r="G35" s="977" t="s">
        <v>81</v>
      </c>
      <c r="H35" s="977"/>
      <c r="I35" s="957"/>
      <c r="J35" s="1013"/>
      <c r="K35" s="1014"/>
      <c r="N35" s="1009"/>
      <c r="O35" s="1014"/>
      <c r="P35" s="1013"/>
      <c r="Q35" s="923"/>
      <c r="R35" s="944">
        <v>1</v>
      </c>
      <c r="S35" s="944" t="s">
        <v>81</v>
      </c>
      <c r="T35" s="944">
        <v>1</v>
      </c>
      <c r="U35" s="923"/>
      <c r="V35" s="1013"/>
      <c r="W35" s="1014"/>
    </row>
    <row r="36" spans="2:23" ht="18.75" x14ac:dyDescent="0.15">
      <c r="B36" s="1009"/>
      <c r="C36" s="961"/>
      <c r="D36" s="980"/>
      <c r="E36" s="957"/>
      <c r="F36" s="1007" t="s">
        <v>28</v>
      </c>
      <c r="G36" s="1007"/>
      <c r="H36" s="1007"/>
      <c r="I36" s="957"/>
      <c r="J36" s="980"/>
      <c r="K36" s="965"/>
      <c r="N36" s="1009"/>
      <c r="O36" s="927" t="s">
        <v>317</v>
      </c>
      <c r="P36" s="947"/>
      <c r="Q36" s="923"/>
      <c r="R36" s="1007" t="s">
        <v>28</v>
      </c>
      <c r="S36" s="1007"/>
      <c r="T36" s="1007"/>
      <c r="U36" s="923"/>
      <c r="V36" s="947"/>
      <c r="W36" s="931" t="s">
        <v>98</v>
      </c>
    </row>
    <row r="37" spans="2:23" ht="18.75" x14ac:dyDescent="0.15">
      <c r="B37" s="1009"/>
      <c r="C37" s="962"/>
      <c r="D37" s="980"/>
      <c r="E37" s="957"/>
      <c r="F37" s="1007" t="s">
        <v>29</v>
      </c>
      <c r="G37" s="1007"/>
      <c r="H37" s="1007"/>
      <c r="I37" s="957"/>
      <c r="J37" s="980"/>
      <c r="K37" s="966"/>
      <c r="N37" s="1009"/>
      <c r="O37" s="928"/>
      <c r="P37" s="947"/>
      <c r="Q37" s="923"/>
      <c r="R37" s="1007" t="s">
        <v>29</v>
      </c>
      <c r="S37" s="1007"/>
      <c r="T37" s="1007"/>
      <c r="U37" s="923"/>
      <c r="V37" s="947"/>
      <c r="W37" s="932"/>
    </row>
    <row r="38" spans="2:23" ht="18.75" x14ac:dyDescent="0.15">
      <c r="B38" s="1010"/>
      <c r="C38" s="962"/>
      <c r="D38" s="980"/>
      <c r="E38" s="957"/>
      <c r="F38" s="1007" t="s">
        <v>30</v>
      </c>
      <c r="G38" s="1007"/>
      <c r="H38" s="1007"/>
      <c r="I38" s="957"/>
      <c r="J38" s="980"/>
      <c r="K38" s="966"/>
      <c r="N38" s="1010"/>
      <c r="O38" s="928"/>
      <c r="P38" s="947"/>
      <c r="Q38" s="923"/>
      <c r="R38" s="1007" t="s">
        <v>30</v>
      </c>
      <c r="S38" s="1007"/>
      <c r="T38" s="1007"/>
      <c r="U38" s="923"/>
      <c r="V38" s="947"/>
      <c r="W38" s="932"/>
    </row>
    <row r="39" spans="2:23" ht="18.75" x14ac:dyDescent="0.15">
      <c r="B39" s="917"/>
      <c r="C39" s="887"/>
      <c r="D39" s="915"/>
      <c r="E39" s="882"/>
      <c r="F39" s="914"/>
      <c r="G39" s="914"/>
      <c r="H39" s="914"/>
      <c r="I39" s="882"/>
      <c r="J39" s="915"/>
      <c r="K39" s="916"/>
      <c r="N39" s="917"/>
      <c r="O39" s="887"/>
      <c r="P39" s="915"/>
      <c r="Q39" s="882"/>
      <c r="R39" s="914"/>
      <c r="S39" s="914"/>
      <c r="T39" s="914"/>
      <c r="U39" s="882"/>
      <c r="V39" s="915"/>
      <c r="W39" s="916"/>
    </row>
    <row r="40" spans="2:23" ht="14.25" customHeight="1" x14ac:dyDescent="0.15">
      <c r="B40" s="1018"/>
      <c r="C40" s="1016"/>
      <c r="D40" s="1019"/>
      <c r="E40" s="882"/>
      <c r="F40" s="914"/>
      <c r="G40" s="914"/>
      <c r="H40" s="914"/>
      <c r="I40" s="882"/>
      <c r="J40" s="1019"/>
      <c r="K40" s="1016"/>
      <c r="N40" s="1018"/>
      <c r="O40" s="1016"/>
      <c r="P40" s="1019"/>
      <c r="Q40" s="882"/>
      <c r="R40" s="914"/>
      <c r="S40" s="914"/>
      <c r="T40" s="914"/>
      <c r="U40" s="882"/>
      <c r="V40" s="1019"/>
      <c r="W40" s="1016"/>
    </row>
    <row r="41" spans="2:23" ht="14.25" customHeight="1" x14ac:dyDescent="0.15">
      <c r="B41" s="1018"/>
      <c r="C41" s="1016"/>
      <c r="D41" s="1019"/>
      <c r="E41" s="882"/>
      <c r="F41" s="914"/>
      <c r="G41" s="914"/>
      <c r="H41" s="914"/>
      <c r="I41" s="882"/>
      <c r="J41" s="1019"/>
      <c r="K41" s="1016"/>
      <c r="N41" s="1018"/>
      <c r="O41" s="1016"/>
      <c r="P41" s="1019"/>
      <c r="Q41" s="882"/>
      <c r="R41" s="914"/>
      <c r="S41" s="914"/>
      <c r="T41" s="914"/>
      <c r="U41" s="882"/>
      <c r="V41" s="1019"/>
      <c r="W41" s="1016"/>
    </row>
    <row r="42" spans="2:23" ht="18.75" x14ac:dyDescent="0.15">
      <c r="B42" s="917"/>
      <c r="C42" s="823"/>
      <c r="D42" s="915"/>
      <c r="E42" s="882"/>
      <c r="F42" s="1017"/>
      <c r="G42" s="1017"/>
      <c r="H42" s="1017"/>
      <c r="I42" s="882"/>
      <c r="J42" s="915"/>
      <c r="K42" s="824"/>
      <c r="N42" s="917"/>
      <c r="O42" s="823"/>
      <c r="P42" s="915"/>
      <c r="Q42" s="882"/>
      <c r="R42" s="1017"/>
      <c r="S42" s="1017"/>
      <c r="T42" s="1017"/>
      <c r="U42" s="882"/>
      <c r="V42" s="915"/>
      <c r="W42" s="824"/>
    </row>
    <row r="43" spans="2:23" ht="18.75" x14ac:dyDescent="0.15">
      <c r="B43" s="917"/>
      <c r="C43" s="823"/>
      <c r="D43" s="915"/>
      <c r="E43" s="882"/>
      <c r="F43" s="1017"/>
      <c r="G43" s="1017"/>
      <c r="H43" s="1017"/>
      <c r="I43" s="882"/>
      <c r="J43" s="915"/>
      <c r="K43" s="824"/>
      <c r="N43" s="917"/>
      <c r="O43" s="823"/>
      <c r="P43" s="915"/>
      <c r="Q43" s="882"/>
      <c r="R43" s="1017"/>
      <c r="S43" s="1017"/>
      <c r="T43" s="1017"/>
      <c r="U43" s="882"/>
      <c r="V43" s="915"/>
      <c r="W43" s="824"/>
    </row>
    <row r="44" spans="2:23" ht="18.75" x14ac:dyDescent="0.15">
      <c r="B44" s="917"/>
      <c r="C44" s="823"/>
      <c r="D44" s="915"/>
      <c r="E44" s="882"/>
      <c r="F44" s="1017"/>
      <c r="G44" s="1017"/>
      <c r="H44" s="1017"/>
      <c r="I44" s="882"/>
      <c r="J44" s="915"/>
      <c r="K44" s="824"/>
      <c r="N44" s="917"/>
      <c r="O44" s="823"/>
      <c r="P44" s="915"/>
      <c r="Q44" s="882"/>
      <c r="R44" s="1017"/>
      <c r="S44" s="1017"/>
      <c r="T44" s="1017"/>
      <c r="U44" s="882"/>
      <c r="V44" s="915"/>
      <c r="W44" s="824"/>
    </row>
    <row r="45" spans="2:23" x14ac:dyDescent="0.15">
      <c r="B45" s="70"/>
      <c r="C45" s="750"/>
      <c r="D45" s="751"/>
      <c r="E45" s="751"/>
      <c r="F45" s="750"/>
      <c r="G45" s="750"/>
      <c r="H45" s="750"/>
      <c r="I45" s="751"/>
      <c r="J45" s="751"/>
      <c r="K45" s="750"/>
      <c r="N45" s="70"/>
      <c r="O45" s="750"/>
      <c r="P45" s="751"/>
      <c r="Q45" s="751"/>
      <c r="R45" s="750"/>
      <c r="S45" s="750"/>
      <c r="T45" s="750"/>
      <c r="U45" s="751"/>
      <c r="V45" s="751"/>
      <c r="W45" s="750"/>
    </row>
    <row r="46" spans="2:23" x14ac:dyDescent="0.15">
      <c r="B46" s="71"/>
      <c r="K46" s="729"/>
      <c r="N46" s="71"/>
      <c r="W46" s="729"/>
    </row>
    <row r="47" spans="2:23" x14ac:dyDescent="0.15">
      <c r="B47" s="71"/>
      <c r="N47" s="71"/>
    </row>
    <row r="48" spans="2:23" x14ac:dyDescent="0.15">
      <c r="B48" s="71"/>
      <c r="N48" s="71"/>
    </row>
  </sheetData>
  <mergeCells count="120">
    <mergeCell ref="F14:H14"/>
    <mergeCell ref="C16:C17"/>
    <mergeCell ref="D16:D17"/>
    <mergeCell ref="F18:H18"/>
    <mergeCell ref="K22:K23"/>
    <mergeCell ref="J16:J17"/>
    <mergeCell ref="F19:H19"/>
    <mergeCell ref="F20:H20"/>
    <mergeCell ref="K16:K17"/>
    <mergeCell ref="F44:H44"/>
    <mergeCell ref="R44:T44"/>
    <mergeCell ref="N34:N38"/>
    <mergeCell ref="N1:V1"/>
    <mergeCell ref="N4:N8"/>
    <mergeCell ref="N10:N14"/>
    <mergeCell ref="N16:N20"/>
    <mergeCell ref="N22:N26"/>
    <mergeCell ref="N28:N32"/>
    <mergeCell ref="P2:V2"/>
    <mergeCell ref="O4:O5"/>
    <mergeCell ref="P4:P5"/>
    <mergeCell ref="Q4:Q5"/>
    <mergeCell ref="U4:U5"/>
    <mergeCell ref="V4:V5"/>
    <mergeCell ref="R12:T12"/>
    <mergeCell ref="V40:V41"/>
    <mergeCell ref="R38:T38"/>
    <mergeCell ref="R32:T32"/>
    <mergeCell ref="R26:T26"/>
    <mergeCell ref="R20:T20"/>
    <mergeCell ref="R8:T8"/>
    <mergeCell ref="B1:J1"/>
    <mergeCell ref="D2:J2"/>
    <mergeCell ref="W40:W41"/>
    <mergeCell ref="F42:H42"/>
    <mergeCell ref="R42:T42"/>
    <mergeCell ref="F43:H43"/>
    <mergeCell ref="R43:T43"/>
    <mergeCell ref="B40:B41"/>
    <mergeCell ref="C40:C41"/>
    <mergeCell ref="D40:D41"/>
    <mergeCell ref="J40:J41"/>
    <mergeCell ref="K40:K41"/>
    <mergeCell ref="N40:N41"/>
    <mergeCell ref="O40:O41"/>
    <mergeCell ref="P40:P41"/>
    <mergeCell ref="B34:B38"/>
    <mergeCell ref="F36:H36"/>
    <mergeCell ref="F37:H37"/>
    <mergeCell ref="F38:H38"/>
    <mergeCell ref="O34:O35"/>
    <mergeCell ref="P34:P35"/>
    <mergeCell ref="V34:V35"/>
    <mergeCell ref="W34:W35"/>
    <mergeCell ref="R36:T36"/>
    <mergeCell ref="R37:T37"/>
    <mergeCell ref="C34:C35"/>
    <mergeCell ref="D34:D35"/>
    <mergeCell ref="J34:J35"/>
    <mergeCell ref="K34:K35"/>
    <mergeCell ref="B28:B32"/>
    <mergeCell ref="C28:C29"/>
    <mergeCell ref="D28:D29"/>
    <mergeCell ref="K28:K29"/>
    <mergeCell ref="F30:H30"/>
    <mergeCell ref="O28:O29"/>
    <mergeCell ref="P28:P29"/>
    <mergeCell ref="W28:W29"/>
    <mergeCell ref="R30:T30"/>
    <mergeCell ref="R31:T31"/>
    <mergeCell ref="V28:V29"/>
    <mergeCell ref="F31:H31"/>
    <mergeCell ref="J28:J29"/>
    <mergeCell ref="F32:H32"/>
    <mergeCell ref="J22:J23"/>
    <mergeCell ref="F24:H24"/>
    <mergeCell ref="O22:O23"/>
    <mergeCell ref="P22:P23"/>
    <mergeCell ref="V22:V23"/>
    <mergeCell ref="W22:W23"/>
    <mergeCell ref="R24:T24"/>
    <mergeCell ref="R25:T25"/>
    <mergeCell ref="F25:H25"/>
    <mergeCell ref="B16:B20"/>
    <mergeCell ref="F26:H26"/>
    <mergeCell ref="O16:O17"/>
    <mergeCell ref="P16:P17"/>
    <mergeCell ref="R18:T18"/>
    <mergeCell ref="V16:V17"/>
    <mergeCell ref="R19:T19"/>
    <mergeCell ref="W16:W17"/>
    <mergeCell ref="R14:T14"/>
    <mergeCell ref="B10:B14"/>
    <mergeCell ref="F12:H12"/>
    <mergeCell ref="F13:H13"/>
    <mergeCell ref="C10:C11"/>
    <mergeCell ref="D10:D11"/>
    <mergeCell ref="R13:T13"/>
    <mergeCell ref="O10:O11"/>
    <mergeCell ref="P10:P11"/>
    <mergeCell ref="V10:V11"/>
    <mergeCell ref="W10:W11"/>
    <mergeCell ref="J10:J11"/>
    <mergeCell ref="K10:K11"/>
    <mergeCell ref="B22:B26"/>
    <mergeCell ref="C22:C23"/>
    <mergeCell ref="D22:D23"/>
    <mergeCell ref="B4:B8"/>
    <mergeCell ref="C4:C5"/>
    <mergeCell ref="D4:D5"/>
    <mergeCell ref="E4:E5"/>
    <mergeCell ref="I4:I5"/>
    <mergeCell ref="W4:W5"/>
    <mergeCell ref="R6:T6"/>
    <mergeCell ref="R7:T7"/>
    <mergeCell ref="J4:J5"/>
    <mergeCell ref="K4:K5"/>
    <mergeCell ref="F6:H6"/>
    <mergeCell ref="F7:H7"/>
    <mergeCell ref="F8:H8"/>
  </mergeCells>
  <phoneticPr fontId="27"/>
  <dataValidations count="1">
    <dataValidation type="list" allowBlank="1" showInputMessage="1" showErrorMessage="1" sqref="B4:B8 B10:B14 B16:B20 B22:B26 B28:B32 B34:B38 N4:N8 N10:N14 N16:N20 N22:N26 N28:N32 N34:N38" xr:uid="{D02DBD99-028F-4758-B2BE-907BCBF6589C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48"/>
  <sheetViews>
    <sheetView topLeftCell="A16" zoomScale="80" zoomScaleNormal="80" zoomScaleSheetLayoutView="80" workbookViewId="0">
      <selection activeCell="X3" sqref="X3"/>
    </sheetView>
  </sheetViews>
  <sheetFormatPr defaultColWidth="9" defaultRowHeight="13.5" x14ac:dyDescent="0.15"/>
  <cols>
    <col min="1" max="1" width="2.5" style="48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style="48" customWidth="1"/>
    <col min="13" max="13" width="6.875" style="49" customWidth="1"/>
    <col min="14" max="14" width="4.375" style="137" customWidth="1"/>
    <col min="15" max="15" width="24.875" style="137" customWidth="1"/>
    <col min="16" max="16" width="4.375" style="137" customWidth="1"/>
    <col min="17" max="17" width="2.25" style="137" customWidth="1"/>
    <col min="18" max="20" width="3.5" style="137" customWidth="1"/>
    <col min="21" max="21" width="2.25" style="137" customWidth="1"/>
    <col min="22" max="22" width="4.375" style="137" customWidth="1"/>
    <col min="23" max="23" width="24.875" style="137" customWidth="1"/>
    <col min="24" max="16384" width="9" style="49"/>
  </cols>
  <sheetData>
    <row r="1" spans="2:2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104" t="s">
        <v>22</v>
      </c>
      <c r="N1" s="1020" t="s">
        <v>77</v>
      </c>
      <c r="O1" s="1020"/>
      <c r="P1" s="1020"/>
      <c r="Q1" s="1020"/>
      <c r="R1" s="1020"/>
      <c r="S1" s="1020"/>
      <c r="T1" s="1020"/>
      <c r="U1" s="1020"/>
      <c r="V1" s="1020"/>
      <c r="W1" s="150" t="s">
        <v>22</v>
      </c>
    </row>
    <row r="2" spans="2:23" ht="18.75" x14ac:dyDescent="0.15">
      <c r="B2" s="103"/>
      <c r="C2" s="133" t="s">
        <v>40</v>
      </c>
      <c r="D2" s="1021" t="s">
        <v>78</v>
      </c>
      <c r="E2" s="1021"/>
      <c r="F2" s="1021"/>
      <c r="G2" s="1021"/>
      <c r="H2" s="1021"/>
      <c r="I2" s="1021"/>
      <c r="J2" s="1021"/>
      <c r="K2" s="117"/>
      <c r="N2" s="149"/>
      <c r="O2" s="179" t="s">
        <v>40</v>
      </c>
      <c r="P2" s="1021" t="s">
        <v>78</v>
      </c>
      <c r="Q2" s="1021"/>
      <c r="R2" s="1021"/>
      <c r="S2" s="1021"/>
      <c r="T2" s="1021"/>
      <c r="U2" s="1021"/>
      <c r="V2" s="1021"/>
      <c r="W2" s="163"/>
    </row>
    <row r="3" spans="2:23" ht="18.75" x14ac:dyDescent="0.15">
      <c r="B3" s="135" t="s">
        <v>46</v>
      </c>
      <c r="C3" s="118"/>
      <c r="D3" s="119"/>
      <c r="E3" s="120"/>
      <c r="F3" s="121"/>
      <c r="G3" s="122"/>
      <c r="H3" s="123"/>
      <c r="I3" s="123"/>
      <c r="J3" s="124"/>
      <c r="K3" s="125" t="s">
        <v>79</v>
      </c>
      <c r="N3" s="181" t="s">
        <v>46</v>
      </c>
      <c r="O3" s="164"/>
      <c r="P3" s="165"/>
      <c r="Q3" s="166"/>
      <c r="R3" s="167"/>
      <c r="S3" s="168"/>
      <c r="T3" s="169"/>
      <c r="U3" s="169"/>
      <c r="V3" s="170"/>
      <c r="W3" s="171" t="s">
        <v>87</v>
      </c>
    </row>
    <row r="4" spans="2:23" ht="14.25" customHeight="1" x14ac:dyDescent="0.15">
      <c r="B4" s="1006"/>
      <c r="C4" s="1001" t="s">
        <v>80</v>
      </c>
      <c r="D4" s="1002">
        <v>1</v>
      </c>
      <c r="E4" s="1003"/>
      <c r="F4" s="130">
        <v>1</v>
      </c>
      <c r="G4" s="130" t="s">
        <v>81</v>
      </c>
      <c r="H4" s="130">
        <v>0</v>
      </c>
      <c r="I4" s="1003"/>
      <c r="J4" s="1002">
        <v>3</v>
      </c>
      <c r="K4" s="1001" t="s">
        <v>47</v>
      </c>
      <c r="N4" s="1006" t="s">
        <v>48</v>
      </c>
      <c r="O4" s="1001" t="s">
        <v>88</v>
      </c>
      <c r="P4" s="1002">
        <v>2</v>
      </c>
      <c r="Q4" s="1003"/>
      <c r="R4" s="176">
        <v>2</v>
      </c>
      <c r="S4" s="176" t="s">
        <v>81</v>
      </c>
      <c r="T4" s="176">
        <v>0</v>
      </c>
      <c r="U4" s="1003"/>
      <c r="V4" s="1002">
        <v>0</v>
      </c>
      <c r="W4" s="1001" t="s">
        <v>50</v>
      </c>
    </row>
    <row r="5" spans="2:23" ht="14.25" customHeight="1" x14ac:dyDescent="0.15">
      <c r="B5" s="999"/>
      <c r="C5" s="1001"/>
      <c r="D5" s="1002"/>
      <c r="E5" s="1003"/>
      <c r="F5" s="130">
        <v>0</v>
      </c>
      <c r="G5" s="130" t="s">
        <v>81</v>
      </c>
      <c r="H5" s="130">
        <v>3</v>
      </c>
      <c r="I5" s="1003"/>
      <c r="J5" s="1002"/>
      <c r="K5" s="1001"/>
      <c r="N5" s="999"/>
      <c r="O5" s="1001"/>
      <c r="P5" s="1002"/>
      <c r="Q5" s="1003"/>
      <c r="R5" s="176">
        <v>0</v>
      </c>
      <c r="S5" s="176" t="s">
        <v>81</v>
      </c>
      <c r="T5" s="176">
        <v>0</v>
      </c>
      <c r="U5" s="1003"/>
      <c r="V5" s="1002"/>
      <c r="W5" s="1001"/>
    </row>
    <row r="6" spans="2:23" ht="18.75" x14ac:dyDescent="0.15">
      <c r="B6" s="999"/>
      <c r="C6" s="108" t="s">
        <v>82</v>
      </c>
      <c r="D6" s="106"/>
      <c r="E6" s="106"/>
      <c r="F6" s="1004" t="s">
        <v>28</v>
      </c>
      <c r="G6" s="1004"/>
      <c r="H6" s="1004"/>
      <c r="I6" s="106"/>
      <c r="J6" s="106"/>
      <c r="K6" s="113" t="s">
        <v>83</v>
      </c>
      <c r="N6" s="999"/>
      <c r="O6" s="154" t="s">
        <v>89</v>
      </c>
      <c r="P6" s="152"/>
      <c r="Q6" s="152"/>
      <c r="R6" s="1004" t="s">
        <v>28</v>
      </c>
      <c r="S6" s="1004"/>
      <c r="T6" s="1004"/>
      <c r="U6" s="152"/>
      <c r="V6" s="152"/>
      <c r="W6" s="159"/>
    </row>
    <row r="7" spans="2:23" ht="18.75" x14ac:dyDescent="0.15">
      <c r="B7" s="999"/>
      <c r="C7" s="109"/>
      <c r="D7" s="106"/>
      <c r="E7" s="106"/>
      <c r="F7" s="1004" t="s">
        <v>29</v>
      </c>
      <c r="G7" s="1004"/>
      <c r="H7" s="1004"/>
      <c r="I7" s="106"/>
      <c r="J7" s="106"/>
      <c r="K7" s="114"/>
      <c r="N7" s="999"/>
      <c r="O7" s="155"/>
      <c r="P7" s="152"/>
      <c r="Q7" s="152"/>
      <c r="R7" s="1004" t="s">
        <v>29</v>
      </c>
      <c r="S7" s="1004"/>
      <c r="T7" s="1004"/>
      <c r="U7" s="152"/>
      <c r="V7" s="152"/>
      <c r="W7" s="160"/>
    </row>
    <row r="8" spans="2:23" ht="18.75" x14ac:dyDescent="0.15">
      <c r="B8" s="1000"/>
      <c r="C8" s="109"/>
      <c r="D8" s="132"/>
      <c r="E8" s="132"/>
      <c r="F8" s="1004" t="s">
        <v>30</v>
      </c>
      <c r="G8" s="1004"/>
      <c r="H8" s="1004"/>
      <c r="I8" s="132"/>
      <c r="J8" s="132"/>
      <c r="K8" s="114"/>
      <c r="N8" s="1000"/>
      <c r="O8" s="155"/>
      <c r="P8" s="178"/>
      <c r="Q8" s="178"/>
      <c r="R8" s="1004" t="s">
        <v>30</v>
      </c>
      <c r="S8" s="1004"/>
      <c r="T8" s="1004"/>
      <c r="U8" s="178"/>
      <c r="V8" s="178"/>
      <c r="W8" s="160"/>
    </row>
    <row r="9" spans="2:23" ht="18.75" x14ac:dyDescent="0.15">
      <c r="B9" s="136"/>
      <c r="C9" s="110"/>
      <c r="D9" s="129"/>
      <c r="E9" s="105"/>
      <c r="F9" s="126"/>
      <c r="G9" s="126"/>
      <c r="H9" s="126"/>
      <c r="I9" s="105"/>
      <c r="J9" s="129"/>
      <c r="K9" s="127"/>
      <c r="N9" s="182"/>
      <c r="O9" s="156"/>
      <c r="P9" s="175"/>
      <c r="Q9" s="151"/>
      <c r="R9" s="172"/>
      <c r="S9" s="172"/>
      <c r="T9" s="172"/>
      <c r="U9" s="151"/>
      <c r="V9" s="175"/>
      <c r="W9" s="173"/>
    </row>
    <row r="10" spans="2:23" ht="14.25" customHeight="1" x14ac:dyDescent="0.15">
      <c r="B10" s="1008"/>
      <c r="C10" s="1014" t="s">
        <v>53</v>
      </c>
      <c r="D10" s="1013">
        <v>2</v>
      </c>
      <c r="E10" s="107"/>
      <c r="F10" s="128">
        <v>1</v>
      </c>
      <c r="G10" s="128" t="s">
        <v>81</v>
      </c>
      <c r="H10" s="128">
        <v>0</v>
      </c>
      <c r="I10" s="107"/>
      <c r="J10" s="1013">
        <v>0</v>
      </c>
      <c r="K10" s="1014" t="s">
        <v>55</v>
      </c>
      <c r="N10" s="1008" t="s">
        <v>48</v>
      </c>
      <c r="O10" s="1014" t="s">
        <v>51</v>
      </c>
      <c r="P10" s="1013">
        <v>0</v>
      </c>
      <c r="Q10" s="153"/>
      <c r="R10" s="174">
        <v>0</v>
      </c>
      <c r="S10" s="174" t="s">
        <v>81</v>
      </c>
      <c r="T10" s="174">
        <v>0</v>
      </c>
      <c r="U10" s="153"/>
      <c r="V10" s="1013">
        <v>1</v>
      </c>
      <c r="W10" s="1014" t="s">
        <v>90</v>
      </c>
    </row>
    <row r="11" spans="2:23" ht="14.25" customHeight="1" x14ac:dyDescent="0.15">
      <c r="B11" s="1009"/>
      <c r="C11" s="1014"/>
      <c r="D11" s="1013"/>
      <c r="E11" s="107"/>
      <c r="F11" s="128">
        <v>1</v>
      </c>
      <c r="G11" s="128" t="s">
        <v>81</v>
      </c>
      <c r="H11" s="128">
        <v>0</v>
      </c>
      <c r="I11" s="107"/>
      <c r="J11" s="1013"/>
      <c r="K11" s="1014"/>
      <c r="N11" s="1009"/>
      <c r="O11" s="1014"/>
      <c r="P11" s="1013"/>
      <c r="Q11" s="153"/>
      <c r="R11" s="174">
        <v>0</v>
      </c>
      <c r="S11" s="174" t="s">
        <v>81</v>
      </c>
      <c r="T11" s="174">
        <v>1</v>
      </c>
      <c r="U11" s="153"/>
      <c r="V11" s="1013"/>
      <c r="W11" s="1014"/>
    </row>
    <row r="12" spans="2:23" ht="18.75" x14ac:dyDescent="0.15">
      <c r="B12" s="1009"/>
      <c r="C12" s="111" t="s">
        <v>84</v>
      </c>
      <c r="D12" s="131"/>
      <c r="E12" s="107"/>
      <c r="F12" s="1007" t="s">
        <v>28</v>
      </c>
      <c r="G12" s="1007"/>
      <c r="H12" s="1007"/>
      <c r="I12" s="107"/>
      <c r="J12" s="131"/>
      <c r="K12" s="115"/>
      <c r="N12" s="1009"/>
      <c r="O12" s="157"/>
      <c r="P12" s="177"/>
      <c r="Q12" s="153"/>
      <c r="R12" s="1007" t="s">
        <v>28</v>
      </c>
      <c r="S12" s="1007"/>
      <c r="T12" s="1007"/>
      <c r="U12" s="153"/>
      <c r="V12" s="177"/>
      <c r="W12" s="161" t="s">
        <v>91</v>
      </c>
    </row>
    <row r="13" spans="2:23" ht="18.75" x14ac:dyDescent="0.15">
      <c r="B13" s="1009"/>
      <c r="C13" s="112" t="s">
        <v>82</v>
      </c>
      <c r="D13" s="131"/>
      <c r="E13" s="107"/>
      <c r="F13" s="1007" t="s">
        <v>29</v>
      </c>
      <c r="G13" s="1007"/>
      <c r="H13" s="1007"/>
      <c r="I13" s="107"/>
      <c r="J13" s="131"/>
      <c r="K13" s="116"/>
      <c r="N13" s="1009"/>
      <c r="O13" s="158"/>
      <c r="P13" s="177"/>
      <c r="Q13" s="153"/>
      <c r="R13" s="1007" t="s">
        <v>29</v>
      </c>
      <c r="S13" s="1007"/>
      <c r="T13" s="1007"/>
      <c r="U13" s="153"/>
      <c r="V13" s="177"/>
      <c r="W13" s="162"/>
    </row>
    <row r="14" spans="2:23" ht="18.75" x14ac:dyDescent="0.15">
      <c r="B14" s="1010"/>
      <c r="C14" s="112"/>
      <c r="D14" s="131"/>
      <c r="E14" s="107"/>
      <c r="F14" s="1007" t="s">
        <v>30</v>
      </c>
      <c r="G14" s="1007"/>
      <c r="H14" s="1007"/>
      <c r="I14" s="107"/>
      <c r="J14" s="131"/>
      <c r="K14" s="116" t="s">
        <v>85</v>
      </c>
      <c r="N14" s="1010"/>
      <c r="O14" s="158"/>
      <c r="P14" s="177"/>
      <c r="Q14" s="153"/>
      <c r="R14" s="1007" t="s">
        <v>30</v>
      </c>
      <c r="S14" s="1007"/>
      <c r="T14" s="1007"/>
      <c r="U14" s="153"/>
      <c r="V14" s="177"/>
      <c r="W14" s="162"/>
    </row>
    <row r="15" spans="2:23" ht="18.75" x14ac:dyDescent="0.15">
      <c r="B15" s="136"/>
      <c r="C15" s="110"/>
      <c r="D15" s="129"/>
      <c r="E15" s="105"/>
      <c r="F15" s="126"/>
      <c r="G15" s="126"/>
      <c r="H15" s="126"/>
      <c r="I15" s="105"/>
      <c r="J15" s="129"/>
      <c r="K15" s="127"/>
      <c r="N15" s="182"/>
      <c r="O15" s="156"/>
      <c r="P15" s="175"/>
      <c r="Q15" s="151"/>
      <c r="R15" s="172"/>
      <c r="S15" s="172"/>
      <c r="T15" s="172"/>
      <c r="U15" s="151"/>
      <c r="V15" s="175"/>
      <c r="W15" s="173"/>
    </row>
    <row r="16" spans="2:23" ht="14.25" customHeight="1" x14ac:dyDescent="0.15">
      <c r="B16" s="1006"/>
      <c r="C16" s="1001"/>
      <c r="D16" s="1002" t="s">
        <v>86</v>
      </c>
      <c r="E16" s="134"/>
      <c r="F16" s="130"/>
      <c r="G16" s="130" t="s">
        <v>81</v>
      </c>
      <c r="H16" s="130"/>
      <c r="I16" s="134"/>
      <c r="J16" s="1002" t="s">
        <v>86</v>
      </c>
      <c r="K16" s="1001"/>
      <c r="N16" s="1006" t="s">
        <v>48</v>
      </c>
      <c r="O16" s="1001" t="s">
        <v>52</v>
      </c>
      <c r="P16" s="1002">
        <v>7</v>
      </c>
      <c r="Q16" s="180"/>
      <c r="R16" s="176">
        <v>3</v>
      </c>
      <c r="S16" s="176" t="s">
        <v>81</v>
      </c>
      <c r="T16" s="176">
        <v>0</v>
      </c>
      <c r="U16" s="180"/>
      <c r="V16" s="1002">
        <v>0</v>
      </c>
      <c r="W16" s="1001" t="s">
        <v>49</v>
      </c>
    </row>
    <row r="17" spans="2:23" ht="14.25" customHeight="1" x14ac:dyDescent="0.15">
      <c r="B17" s="999"/>
      <c r="C17" s="1001"/>
      <c r="D17" s="1002"/>
      <c r="E17" s="134"/>
      <c r="F17" s="130"/>
      <c r="G17" s="130" t="s">
        <v>81</v>
      </c>
      <c r="H17" s="130"/>
      <c r="I17" s="134"/>
      <c r="J17" s="1002"/>
      <c r="K17" s="1001"/>
      <c r="N17" s="999"/>
      <c r="O17" s="1001"/>
      <c r="P17" s="1002"/>
      <c r="Q17" s="180"/>
      <c r="R17" s="176">
        <v>4</v>
      </c>
      <c r="S17" s="176" t="s">
        <v>81</v>
      </c>
      <c r="T17" s="176">
        <v>0</v>
      </c>
      <c r="U17" s="180"/>
      <c r="V17" s="1002"/>
      <c r="W17" s="1001"/>
    </row>
    <row r="18" spans="2:23" ht="18.75" x14ac:dyDescent="0.15">
      <c r="B18" s="999"/>
      <c r="C18" s="108"/>
      <c r="D18" s="106"/>
      <c r="E18" s="106"/>
      <c r="F18" s="1004" t="s">
        <v>28</v>
      </c>
      <c r="G18" s="1004"/>
      <c r="H18" s="1004"/>
      <c r="I18" s="106"/>
      <c r="J18" s="106"/>
      <c r="K18" s="113"/>
      <c r="N18" s="999"/>
      <c r="O18" s="154" t="s">
        <v>92</v>
      </c>
      <c r="P18" s="152"/>
      <c r="Q18" s="152"/>
      <c r="R18" s="1004" t="s">
        <v>28</v>
      </c>
      <c r="S18" s="1004"/>
      <c r="T18" s="1004"/>
      <c r="U18" s="152"/>
      <c r="V18" s="152"/>
      <c r="W18" s="159"/>
    </row>
    <row r="19" spans="2:23" ht="18.75" x14ac:dyDescent="0.15">
      <c r="B19" s="999"/>
      <c r="C19" s="109"/>
      <c r="D19" s="106"/>
      <c r="E19" s="106"/>
      <c r="F19" s="1004" t="s">
        <v>29</v>
      </c>
      <c r="G19" s="1004"/>
      <c r="H19" s="1004"/>
      <c r="I19" s="106"/>
      <c r="J19" s="106"/>
      <c r="K19" s="114"/>
      <c r="N19" s="999"/>
      <c r="O19" s="155"/>
      <c r="P19" s="152"/>
      <c r="Q19" s="152"/>
      <c r="R19" s="1004" t="s">
        <v>29</v>
      </c>
      <c r="S19" s="1004"/>
      <c r="T19" s="1004"/>
      <c r="U19" s="152"/>
      <c r="V19" s="152"/>
      <c r="W19" s="160"/>
    </row>
    <row r="20" spans="2:23" ht="18.75" x14ac:dyDescent="0.15">
      <c r="B20" s="1000"/>
      <c r="C20" s="109"/>
      <c r="D20" s="132"/>
      <c r="E20" s="132"/>
      <c r="F20" s="1004" t="s">
        <v>30</v>
      </c>
      <c r="G20" s="1004"/>
      <c r="H20" s="1004"/>
      <c r="I20" s="132"/>
      <c r="J20" s="132"/>
      <c r="K20" s="114"/>
      <c r="N20" s="1000"/>
      <c r="O20" s="155"/>
      <c r="P20" s="178"/>
      <c r="Q20" s="178"/>
      <c r="R20" s="1004" t="s">
        <v>30</v>
      </c>
      <c r="S20" s="1004"/>
      <c r="T20" s="1004"/>
      <c r="U20" s="178"/>
      <c r="V20" s="178"/>
      <c r="W20" s="160"/>
    </row>
    <row r="21" spans="2:23" ht="18.75" x14ac:dyDescent="0.15">
      <c r="B21" s="136"/>
      <c r="C21" s="110"/>
      <c r="D21" s="129"/>
      <c r="E21" s="105"/>
      <c r="F21" s="126"/>
      <c r="G21" s="126"/>
      <c r="H21" s="126"/>
      <c r="I21" s="105"/>
      <c r="J21" s="129"/>
      <c r="K21" s="127"/>
      <c r="N21" s="182"/>
      <c r="O21" s="156"/>
      <c r="P21" s="175"/>
      <c r="Q21" s="151"/>
      <c r="R21" s="172"/>
      <c r="S21" s="172"/>
      <c r="T21" s="172"/>
      <c r="U21" s="151"/>
      <c r="V21" s="175"/>
      <c r="W21" s="173"/>
    </row>
    <row r="22" spans="2:23" ht="14.25" customHeight="1" x14ac:dyDescent="0.15">
      <c r="B22" s="1008"/>
      <c r="C22" s="1014"/>
      <c r="D22" s="1013" t="s">
        <v>86</v>
      </c>
      <c r="E22" s="107"/>
      <c r="F22" s="128"/>
      <c r="G22" s="128" t="s">
        <v>81</v>
      </c>
      <c r="H22" s="128"/>
      <c r="I22" s="107"/>
      <c r="J22" s="1013" t="s">
        <v>86</v>
      </c>
      <c r="K22" s="1014"/>
      <c r="N22" s="1008" t="s">
        <v>48</v>
      </c>
      <c r="O22" s="1014" t="s">
        <v>93</v>
      </c>
      <c r="P22" s="1013">
        <v>3</v>
      </c>
      <c r="Q22" s="153"/>
      <c r="R22" s="174">
        <v>3</v>
      </c>
      <c r="S22" s="174" t="s">
        <v>81</v>
      </c>
      <c r="T22" s="174">
        <v>0</v>
      </c>
      <c r="U22" s="153"/>
      <c r="V22" s="1013">
        <v>1</v>
      </c>
      <c r="W22" s="1014" t="s">
        <v>94</v>
      </c>
    </row>
    <row r="23" spans="2:23" ht="14.25" customHeight="1" x14ac:dyDescent="0.15">
      <c r="B23" s="1009"/>
      <c r="C23" s="1014"/>
      <c r="D23" s="1013"/>
      <c r="E23" s="107"/>
      <c r="F23" s="128"/>
      <c r="G23" s="128" t="s">
        <v>81</v>
      </c>
      <c r="H23" s="128"/>
      <c r="I23" s="107"/>
      <c r="J23" s="1013"/>
      <c r="K23" s="1014"/>
      <c r="N23" s="1009"/>
      <c r="O23" s="1014"/>
      <c r="P23" s="1013"/>
      <c r="Q23" s="153"/>
      <c r="R23" s="174">
        <v>0</v>
      </c>
      <c r="S23" s="174" t="s">
        <v>81</v>
      </c>
      <c r="T23" s="174">
        <v>1</v>
      </c>
      <c r="U23" s="153"/>
      <c r="V23" s="1013"/>
      <c r="W23" s="1014"/>
    </row>
    <row r="24" spans="2:23" ht="18.75" x14ac:dyDescent="0.15">
      <c r="B24" s="1009"/>
      <c r="C24" s="111"/>
      <c r="D24" s="131"/>
      <c r="E24" s="107"/>
      <c r="F24" s="1007" t="s">
        <v>28</v>
      </c>
      <c r="G24" s="1007"/>
      <c r="H24" s="1007"/>
      <c r="I24" s="107"/>
      <c r="J24" s="131"/>
      <c r="K24" s="115"/>
      <c r="N24" s="1009"/>
      <c r="O24" s="157" t="s">
        <v>95</v>
      </c>
      <c r="P24" s="177"/>
      <c r="Q24" s="153"/>
      <c r="R24" s="1007" t="s">
        <v>28</v>
      </c>
      <c r="S24" s="1007"/>
      <c r="T24" s="1007"/>
      <c r="U24" s="153"/>
      <c r="V24" s="177"/>
      <c r="W24" s="161" t="s">
        <v>82</v>
      </c>
    </row>
    <row r="25" spans="2:23" ht="18.75" x14ac:dyDescent="0.15">
      <c r="B25" s="1009"/>
      <c r="C25" s="112"/>
      <c r="D25" s="131"/>
      <c r="E25" s="107"/>
      <c r="F25" s="1007" t="s">
        <v>29</v>
      </c>
      <c r="G25" s="1007"/>
      <c r="H25" s="1007"/>
      <c r="I25" s="107"/>
      <c r="J25" s="131"/>
      <c r="K25" s="116"/>
      <c r="N25" s="1009"/>
      <c r="O25" s="158"/>
      <c r="P25" s="177"/>
      <c r="Q25" s="153"/>
      <c r="R25" s="1007" t="s">
        <v>29</v>
      </c>
      <c r="S25" s="1007"/>
      <c r="T25" s="1007"/>
      <c r="U25" s="153"/>
      <c r="V25" s="177"/>
      <c r="W25" s="162"/>
    </row>
    <row r="26" spans="2:23" ht="18.75" x14ac:dyDescent="0.15">
      <c r="B26" s="1010"/>
      <c r="C26" s="112"/>
      <c r="D26" s="131"/>
      <c r="E26" s="107"/>
      <c r="F26" s="1007" t="s">
        <v>30</v>
      </c>
      <c r="G26" s="1007"/>
      <c r="H26" s="1007"/>
      <c r="I26" s="107"/>
      <c r="J26" s="131"/>
      <c r="K26" s="116"/>
      <c r="N26" s="1010"/>
      <c r="O26" s="158"/>
      <c r="P26" s="177"/>
      <c r="Q26" s="153"/>
      <c r="R26" s="1007" t="s">
        <v>30</v>
      </c>
      <c r="S26" s="1007"/>
      <c r="T26" s="1007"/>
      <c r="U26" s="153"/>
      <c r="V26" s="177"/>
      <c r="W26" s="162"/>
    </row>
    <row r="27" spans="2:23" ht="18.75" x14ac:dyDescent="0.15">
      <c r="B27" s="136"/>
      <c r="C27" s="110"/>
      <c r="D27" s="129"/>
      <c r="E27" s="105"/>
      <c r="F27" s="126"/>
      <c r="G27" s="126"/>
      <c r="H27" s="126"/>
      <c r="I27" s="105"/>
      <c r="J27" s="129"/>
      <c r="K27" s="127"/>
      <c r="N27" s="182"/>
      <c r="O27" s="156"/>
      <c r="P27" s="175"/>
      <c r="Q27" s="151"/>
      <c r="R27" s="172"/>
      <c r="S27" s="172"/>
      <c r="T27" s="172"/>
      <c r="U27" s="151"/>
      <c r="V27" s="175"/>
      <c r="W27" s="173"/>
    </row>
    <row r="28" spans="2:23" ht="14.25" customHeight="1" x14ac:dyDescent="0.15">
      <c r="B28" s="1006"/>
      <c r="C28" s="1001"/>
      <c r="D28" s="1002" t="s">
        <v>86</v>
      </c>
      <c r="E28" s="134"/>
      <c r="F28" s="130"/>
      <c r="G28" s="130" t="s">
        <v>81</v>
      </c>
      <c r="H28" s="130"/>
      <c r="I28" s="134"/>
      <c r="J28" s="1002" t="s">
        <v>86</v>
      </c>
      <c r="K28" s="1001"/>
      <c r="N28" s="1006" t="s">
        <v>48</v>
      </c>
      <c r="O28" s="1001" t="s">
        <v>56</v>
      </c>
      <c r="P28" s="1002">
        <v>1</v>
      </c>
      <c r="Q28" s="180"/>
      <c r="R28" s="176">
        <v>1</v>
      </c>
      <c r="S28" s="176" t="s">
        <v>81</v>
      </c>
      <c r="T28" s="176">
        <v>1</v>
      </c>
      <c r="U28" s="180"/>
      <c r="V28" s="1002">
        <v>1</v>
      </c>
      <c r="W28" s="1001" t="s">
        <v>96</v>
      </c>
    </row>
    <row r="29" spans="2:23" ht="14.25" customHeight="1" x14ac:dyDescent="0.15">
      <c r="B29" s="999"/>
      <c r="C29" s="1001"/>
      <c r="D29" s="1002"/>
      <c r="E29" s="134"/>
      <c r="F29" s="130"/>
      <c r="G29" s="130" t="s">
        <v>81</v>
      </c>
      <c r="H29" s="130"/>
      <c r="I29" s="134"/>
      <c r="J29" s="1002"/>
      <c r="K29" s="1001"/>
      <c r="N29" s="999"/>
      <c r="O29" s="1001"/>
      <c r="P29" s="1002"/>
      <c r="Q29" s="180"/>
      <c r="R29" s="176">
        <v>0</v>
      </c>
      <c r="S29" s="176" t="s">
        <v>81</v>
      </c>
      <c r="T29" s="176">
        <v>0</v>
      </c>
      <c r="U29" s="180"/>
      <c r="V29" s="1002"/>
      <c r="W29" s="1001"/>
    </row>
    <row r="30" spans="2:23" ht="18.75" x14ac:dyDescent="0.15">
      <c r="B30" s="999"/>
      <c r="C30" s="108"/>
      <c r="D30" s="106"/>
      <c r="E30" s="106"/>
      <c r="F30" s="1004" t="s">
        <v>28</v>
      </c>
      <c r="G30" s="1004"/>
      <c r="H30" s="1004"/>
      <c r="I30" s="106"/>
      <c r="J30" s="106"/>
      <c r="K30" s="113"/>
      <c r="N30" s="999"/>
      <c r="O30" s="154" t="s">
        <v>97</v>
      </c>
      <c r="P30" s="152"/>
      <c r="Q30" s="152"/>
      <c r="R30" s="1004" t="s">
        <v>28</v>
      </c>
      <c r="S30" s="1004"/>
      <c r="T30" s="1004"/>
      <c r="U30" s="152"/>
      <c r="V30" s="152"/>
      <c r="W30" s="159" t="s">
        <v>98</v>
      </c>
    </row>
    <row r="31" spans="2:23" ht="18.75" x14ac:dyDescent="0.15">
      <c r="B31" s="999"/>
      <c r="C31" s="109"/>
      <c r="D31" s="106"/>
      <c r="E31" s="106"/>
      <c r="F31" s="1004" t="s">
        <v>29</v>
      </c>
      <c r="G31" s="1004"/>
      <c r="H31" s="1004"/>
      <c r="I31" s="106"/>
      <c r="J31" s="106"/>
      <c r="K31" s="114"/>
      <c r="N31" s="999"/>
      <c r="O31" s="155"/>
      <c r="P31" s="152"/>
      <c r="Q31" s="152"/>
      <c r="R31" s="1004" t="s">
        <v>29</v>
      </c>
      <c r="S31" s="1004"/>
      <c r="T31" s="1004"/>
      <c r="U31" s="152"/>
      <c r="V31" s="152"/>
      <c r="W31" s="160"/>
    </row>
    <row r="32" spans="2:23" ht="18.75" x14ac:dyDescent="0.15">
      <c r="B32" s="1000"/>
      <c r="C32" s="109"/>
      <c r="D32" s="132"/>
      <c r="E32" s="132"/>
      <c r="F32" s="1004" t="s">
        <v>30</v>
      </c>
      <c r="G32" s="1004"/>
      <c r="H32" s="1004"/>
      <c r="I32" s="132"/>
      <c r="J32" s="132"/>
      <c r="K32" s="114"/>
      <c r="N32" s="1000"/>
      <c r="O32" s="155"/>
      <c r="P32" s="178"/>
      <c r="Q32" s="178"/>
      <c r="R32" s="1004" t="s">
        <v>30</v>
      </c>
      <c r="S32" s="1004"/>
      <c r="T32" s="1004"/>
      <c r="U32" s="178"/>
      <c r="V32" s="178"/>
      <c r="W32" s="160"/>
    </row>
    <row r="33" spans="2:23" ht="18.75" x14ac:dyDescent="0.15">
      <c r="B33" s="136"/>
      <c r="C33" s="110"/>
      <c r="D33" s="129"/>
      <c r="E33" s="105"/>
      <c r="F33" s="126"/>
      <c r="G33" s="126"/>
      <c r="H33" s="126"/>
      <c r="I33" s="105"/>
      <c r="J33" s="129"/>
      <c r="K33" s="127"/>
      <c r="N33" s="182"/>
      <c r="O33" s="156"/>
      <c r="P33" s="175"/>
      <c r="Q33" s="151"/>
      <c r="R33" s="172"/>
      <c r="S33" s="172"/>
      <c r="T33" s="172"/>
      <c r="U33" s="151"/>
      <c r="V33" s="175"/>
      <c r="W33" s="173"/>
    </row>
    <row r="34" spans="2:23" ht="14.25" customHeight="1" x14ac:dyDescent="0.15">
      <c r="B34" s="1008"/>
      <c r="C34" s="1014"/>
      <c r="D34" s="1013" t="s">
        <v>86</v>
      </c>
      <c r="E34" s="107"/>
      <c r="F34" s="128"/>
      <c r="G34" s="128" t="s">
        <v>81</v>
      </c>
      <c r="H34" s="128"/>
      <c r="I34" s="107"/>
      <c r="J34" s="1013" t="s">
        <v>86</v>
      </c>
      <c r="K34" s="1014"/>
      <c r="N34" s="1008"/>
      <c r="O34" s="1014"/>
      <c r="P34" s="1013" t="s">
        <v>86</v>
      </c>
      <c r="Q34" s="153"/>
      <c r="R34" s="174"/>
      <c r="S34" s="174" t="s">
        <v>81</v>
      </c>
      <c r="T34" s="174"/>
      <c r="U34" s="153"/>
      <c r="V34" s="1013" t="s">
        <v>86</v>
      </c>
      <c r="W34" s="1014"/>
    </row>
    <row r="35" spans="2:23" ht="14.25" customHeight="1" x14ac:dyDescent="0.15">
      <c r="B35" s="1009"/>
      <c r="C35" s="1014"/>
      <c r="D35" s="1013"/>
      <c r="E35" s="107"/>
      <c r="F35" s="128"/>
      <c r="G35" s="128" t="s">
        <v>81</v>
      </c>
      <c r="H35" s="128"/>
      <c r="I35" s="107"/>
      <c r="J35" s="1013"/>
      <c r="K35" s="1014"/>
      <c r="N35" s="1009"/>
      <c r="O35" s="1014"/>
      <c r="P35" s="1013"/>
      <c r="Q35" s="153"/>
      <c r="R35" s="174"/>
      <c r="S35" s="174" t="s">
        <v>81</v>
      </c>
      <c r="T35" s="174"/>
      <c r="U35" s="153"/>
      <c r="V35" s="1013"/>
      <c r="W35" s="1014"/>
    </row>
    <row r="36" spans="2:23" ht="18.75" x14ac:dyDescent="0.15">
      <c r="B36" s="1009"/>
      <c r="C36" s="111"/>
      <c r="D36" s="131"/>
      <c r="E36" s="107"/>
      <c r="F36" s="1007" t="s">
        <v>28</v>
      </c>
      <c r="G36" s="1007"/>
      <c r="H36" s="1007"/>
      <c r="I36" s="107"/>
      <c r="J36" s="131"/>
      <c r="K36" s="115"/>
      <c r="N36" s="1009"/>
      <c r="O36" s="157"/>
      <c r="P36" s="177"/>
      <c r="Q36" s="153"/>
      <c r="R36" s="1007" t="s">
        <v>28</v>
      </c>
      <c r="S36" s="1007"/>
      <c r="T36" s="1007"/>
      <c r="U36" s="153"/>
      <c r="V36" s="177"/>
      <c r="W36" s="161"/>
    </row>
    <row r="37" spans="2:23" ht="18.75" x14ac:dyDescent="0.15">
      <c r="B37" s="1009"/>
      <c r="C37" s="112"/>
      <c r="D37" s="131"/>
      <c r="E37" s="107"/>
      <c r="F37" s="1007" t="s">
        <v>29</v>
      </c>
      <c r="G37" s="1007"/>
      <c r="H37" s="1007"/>
      <c r="I37" s="107"/>
      <c r="J37" s="131"/>
      <c r="K37" s="116"/>
      <c r="N37" s="1009"/>
      <c r="O37" s="158"/>
      <c r="P37" s="177"/>
      <c r="Q37" s="153"/>
      <c r="R37" s="1007" t="s">
        <v>29</v>
      </c>
      <c r="S37" s="1007"/>
      <c r="T37" s="1007"/>
      <c r="U37" s="153"/>
      <c r="V37" s="177"/>
      <c r="W37" s="162"/>
    </row>
    <row r="38" spans="2:23" ht="18.75" x14ac:dyDescent="0.15">
      <c r="B38" s="1010"/>
      <c r="C38" s="112"/>
      <c r="D38" s="131"/>
      <c r="E38" s="107"/>
      <c r="F38" s="1007" t="s">
        <v>30</v>
      </c>
      <c r="G38" s="1007"/>
      <c r="H38" s="1007"/>
      <c r="I38" s="107"/>
      <c r="J38" s="131"/>
      <c r="K38" s="116"/>
      <c r="N38" s="1010"/>
      <c r="O38" s="158"/>
      <c r="P38" s="177"/>
      <c r="Q38" s="153"/>
      <c r="R38" s="1007" t="s">
        <v>30</v>
      </c>
      <c r="S38" s="1007"/>
      <c r="T38" s="1007"/>
      <c r="U38" s="153"/>
      <c r="V38" s="177"/>
      <c r="W38" s="162"/>
    </row>
    <row r="39" spans="2:23" ht="18.75" x14ac:dyDescent="0.15">
      <c r="B39" s="69"/>
      <c r="C39" s="59"/>
      <c r="D39" s="62"/>
      <c r="E39" s="11"/>
      <c r="F39" s="61"/>
      <c r="G39" s="61"/>
      <c r="H39" s="61"/>
      <c r="I39" s="11"/>
      <c r="J39" s="62"/>
      <c r="K39" s="60"/>
      <c r="N39" s="148"/>
      <c r="O39" s="140"/>
      <c r="P39" s="147"/>
      <c r="Q39" s="138"/>
      <c r="R39" s="145"/>
      <c r="S39" s="145"/>
      <c r="T39" s="145"/>
      <c r="U39" s="138"/>
      <c r="V39" s="147"/>
      <c r="W39" s="146"/>
    </row>
    <row r="40" spans="2:23" ht="14.25" customHeight="1" x14ac:dyDescent="0.15">
      <c r="B40" s="1018"/>
      <c r="C40" s="1016"/>
      <c r="D40" s="1019"/>
      <c r="E40" s="11"/>
      <c r="F40" s="61"/>
      <c r="G40" s="61"/>
      <c r="H40" s="61"/>
      <c r="I40" s="11"/>
      <c r="J40" s="1019"/>
      <c r="K40" s="1016"/>
      <c r="N40" s="1018"/>
      <c r="O40" s="1016"/>
      <c r="P40" s="1019"/>
      <c r="Q40" s="138"/>
      <c r="R40" s="145"/>
      <c r="S40" s="145"/>
      <c r="T40" s="145"/>
      <c r="U40" s="138"/>
      <c r="V40" s="1019"/>
      <c r="W40" s="1016"/>
    </row>
    <row r="41" spans="2:23" ht="14.25" customHeight="1" x14ac:dyDescent="0.15">
      <c r="B41" s="1018"/>
      <c r="C41" s="1016"/>
      <c r="D41" s="1019"/>
      <c r="E41" s="11"/>
      <c r="F41" s="61"/>
      <c r="G41" s="61"/>
      <c r="H41" s="61"/>
      <c r="I41" s="11"/>
      <c r="J41" s="1019"/>
      <c r="K41" s="1016"/>
      <c r="N41" s="1018"/>
      <c r="O41" s="1016"/>
      <c r="P41" s="1019"/>
      <c r="Q41" s="138"/>
      <c r="R41" s="145"/>
      <c r="S41" s="145"/>
      <c r="T41" s="145"/>
      <c r="U41" s="138"/>
      <c r="V41" s="1019"/>
      <c r="W41" s="1016"/>
    </row>
    <row r="42" spans="2:23" ht="18.75" x14ac:dyDescent="0.15">
      <c r="B42" s="69"/>
      <c r="C42" s="54"/>
      <c r="D42" s="62"/>
      <c r="E42" s="11"/>
      <c r="F42" s="1017"/>
      <c r="G42" s="1017"/>
      <c r="H42" s="1017"/>
      <c r="I42" s="11"/>
      <c r="J42" s="62"/>
      <c r="K42" s="55"/>
      <c r="N42" s="148"/>
      <c r="O42" s="141"/>
      <c r="P42" s="147"/>
      <c r="Q42" s="138"/>
      <c r="R42" s="1017"/>
      <c r="S42" s="1017"/>
      <c r="T42" s="1017"/>
      <c r="U42" s="138"/>
      <c r="V42" s="147"/>
      <c r="W42" s="142"/>
    </row>
    <row r="43" spans="2:23" ht="18.75" x14ac:dyDescent="0.15">
      <c r="B43" s="69"/>
      <c r="C43" s="54"/>
      <c r="D43" s="62"/>
      <c r="E43" s="11"/>
      <c r="F43" s="1017"/>
      <c r="G43" s="1017"/>
      <c r="H43" s="1017"/>
      <c r="I43" s="11"/>
      <c r="J43" s="62"/>
      <c r="K43" s="55"/>
      <c r="N43" s="148"/>
      <c r="O43" s="141"/>
      <c r="P43" s="147"/>
      <c r="Q43" s="138"/>
      <c r="R43" s="1017"/>
      <c r="S43" s="1017"/>
      <c r="T43" s="1017"/>
      <c r="U43" s="138"/>
      <c r="V43" s="147"/>
      <c r="W43" s="142"/>
    </row>
    <row r="44" spans="2:23" ht="18.75" x14ac:dyDescent="0.15">
      <c r="B44" s="69"/>
      <c r="C44" s="54"/>
      <c r="D44" s="62"/>
      <c r="E44" s="11"/>
      <c r="F44" s="1017"/>
      <c r="G44" s="1017"/>
      <c r="H44" s="1017"/>
      <c r="I44" s="11"/>
      <c r="J44" s="62"/>
      <c r="K44" s="55"/>
      <c r="N44" s="148"/>
      <c r="O44" s="141"/>
      <c r="P44" s="147"/>
      <c r="Q44" s="138"/>
      <c r="R44" s="1017"/>
      <c r="S44" s="1017"/>
      <c r="T44" s="1017"/>
      <c r="U44" s="138"/>
      <c r="V44" s="147"/>
      <c r="W44" s="142"/>
    </row>
    <row r="45" spans="2:23" x14ac:dyDescent="0.15">
      <c r="B45" s="70"/>
      <c r="C45" s="56"/>
      <c r="D45" s="57"/>
      <c r="E45" s="57"/>
      <c r="F45" s="56"/>
      <c r="G45" s="56"/>
      <c r="H45" s="56"/>
      <c r="I45" s="57"/>
      <c r="J45" s="57"/>
      <c r="K45" s="56"/>
      <c r="N45" s="70"/>
      <c r="O45" s="143"/>
      <c r="P45" s="144"/>
      <c r="Q45" s="144"/>
      <c r="R45" s="143"/>
      <c r="S45" s="143"/>
      <c r="T45" s="143"/>
      <c r="U45" s="144"/>
      <c r="V45" s="144"/>
      <c r="W45" s="143"/>
    </row>
    <row r="46" spans="2:23" x14ac:dyDescent="0.15">
      <c r="B46" s="71"/>
      <c r="K46" s="58"/>
      <c r="N46" s="71"/>
      <c r="W46" s="139"/>
    </row>
    <row r="47" spans="2:23" x14ac:dyDescent="0.15">
      <c r="B47" s="71"/>
      <c r="N47" s="71"/>
    </row>
    <row r="48" spans="2:23" x14ac:dyDescent="0.15">
      <c r="B48" s="71"/>
      <c r="N48" s="71"/>
    </row>
  </sheetData>
  <mergeCells count="120">
    <mergeCell ref="K10:K11"/>
    <mergeCell ref="K4:K5"/>
    <mergeCell ref="F6:H6"/>
    <mergeCell ref="B40:B41"/>
    <mergeCell ref="K34:K35"/>
    <mergeCell ref="C28:C29"/>
    <mergeCell ref="D28:D29"/>
    <mergeCell ref="K28:K29"/>
    <mergeCell ref="F42:H42"/>
    <mergeCell ref="F14:H14"/>
    <mergeCell ref="C16:C17"/>
    <mergeCell ref="D16:D17"/>
    <mergeCell ref="J16:J17"/>
    <mergeCell ref="F19:H19"/>
    <mergeCell ref="F20:H20"/>
    <mergeCell ref="K16:K17"/>
    <mergeCell ref="F18:H18"/>
    <mergeCell ref="B34:B38"/>
    <mergeCell ref="F43:H43"/>
    <mergeCell ref="F44:H44"/>
    <mergeCell ref="F37:H37"/>
    <mergeCell ref="F38:H38"/>
    <mergeCell ref="C40:C41"/>
    <mergeCell ref="D40:D41"/>
    <mergeCell ref="J40:J41"/>
    <mergeCell ref="K40:K41"/>
    <mergeCell ref="C22:C23"/>
    <mergeCell ref="D22:D23"/>
    <mergeCell ref="F32:H32"/>
    <mergeCell ref="C34:C35"/>
    <mergeCell ref="D34:D35"/>
    <mergeCell ref="J34:J35"/>
    <mergeCell ref="K22:K23"/>
    <mergeCell ref="F24:H24"/>
    <mergeCell ref="F25:H25"/>
    <mergeCell ref="F26:H26"/>
    <mergeCell ref="J22:J23"/>
    <mergeCell ref="F36:H36"/>
    <mergeCell ref="B1:J1"/>
    <mergeCell ref="B4:B8"/>
    <mergeCell ref="B10:B14"/>
    <mergeCell ref="B16:B20"/>
    <mergeCell ref="B22:B26"/>
    <mergeCell ref="B28:B32"/>
    <mergeCell ref="D2:J2"/>
    <mergeCell ref="C4:C5"/>
    <mergeCell ref="D4:D5"/>
    <mergeCell ref="E4:E5"/>
    <mergeCell ref="I4:I5"/>
    <mergeCell ref="J4:J5"/>
    <mergeCell ref="F12:H12"/>
    <mergeCell ref="F13:H13"/>
    <mergeCell ref="F30:H30"/>
    <mergeCell ref="F31:H31"/>
    <mergeCell ref="J28:J29"/>
    <mergeCell ref="F7:H7"/>
    <mergeCell ref="F8:H8"/>
    <mergeCell ref="C10:C11"/>
    <mergeCell ref="D10:D11"/>
    <mergeCell ref="J10:J11"/>
    <mergeCell ref="W28:W29"/>
    <mergeCell ref="R30:T30"/>
    <mergeCell ref="R31:T31"/>
    <mergeCell ref="V28:V29"/>
    <mergeCell ref="W22:W23"/>
    <mergeCell ref="R20:T20"/>
    <mergeCell ref="W16:W17"/>
    <mergeCell ref="W4:W5"/>
    <mergeCell ref="W10:W11"/>
    <mergeCell ref="V40:V41"/>
    <mergeCell ref="W40:W41"/>
    <mergeCell ref="R42:T42"/>
    <mergeCell ref="R43:T43"/>
    <mergeCell ref="R44:T44"/>
    <mergeCell ref="N40:N41"/>
    <mergeCell ref="O40:O41"/>
    <mergeCell ref="P40:P41"/>
    <mergeCell ref="N34:N38"/>
    <mergeCell ref="O34:O35"/>
    <mergeCell ref="P34:P35"/>
    <mergeCell ref="R36:T36"/>
    <mergeCell ref="R37:T37"/>
    <mergeCell ref="R38:T38"/>
    <mergeCell ref="V34:V35"/>
    <mergeCell ref="W34:W35"/>
    <mergeCell ref="N1:V1"/>
    <mergeCell ref="N4:N8"/>
    <mergeCell ref="N10:N14"/>
    <mergeCell ref="N16:N20"/>
    <mergeCell ref="N22:N26"/>
    <mergeCell ref="P22:P23"/>
    <mergeCell ref="V22:V23"/>
    <mergeCell ref="R14:T14"/>
    <mergeCell ref="O16:O17"/>
    <mergeCell ref="P16:P17"/>
    <mergeCell ref="R18:T18"/>
    <mergeCell ref="V16:V17"/>
    <mergeCell ref="R24:T24"/>
    <mergeCell ref="R25:T25"/>
    <mergeCell ref="R26:T26"/>
    <mergeCell ref="R19:T19"/>
    <mergeCell ref="N28:N32"/>
    <mergeCell ref="P2:V2"/>
    <mergeCell ref="O4:O5"/>
    <mergeCell ref="P4:P5"/>
    <mergeCell ref="Q4:Q5"/>
    <mergeCell ref="U4:U5"/>
    <mergeCell ref="V4:V5"/>
    <mergeCell ref="R12:T12"/>
    <mergeCell ref="R13:T13"/>
    <mergeCell ref="R6:T6"/>
    <mergeCell ref="R7:T7"/>
    <mergeCell ref="R8:T8"/>
    <mergeCell ref="O10:O11"/>
    <mergeCell ref="P10:P11"/>
    <mergeCell ref="V10:V11"/>
    <mergeCell ref="O22:O23"/>
    <mergeCell ref="R32:T32"/>
    <mergeCell ref="O28:O29"/>
    <mergeCell ref="P28:P29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11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CM113"/>
  <sheetViews>
    <sheetView tabSelected="1" view="pageBreakPreview" zoomScale="80" zoomScaleNormal="80" zoomScaleSheetLayoutView="80" workbookViewId="0">
      <selection activeCell="S69" sqref="S69"/>
    </sheetView>
  </sheetViews>
  <sheetFormatPr defaultColWidth="2" defaultRowHeight="13.5" x14ac:dyDescent="0.15"/>
  <cols>
    <col min="1" max="1" width="2.75" style="44" customWidth="1"/>
    <col min="2" max="2" width="3.75" style="44" bestFit="1" customWidth="1"/>
    <col min="3" max="9" width="3" style="44" bestFit="1" customWidth="1"/>
    <col min="10" max="39" width="2" style="44" customWidth="1"/>
    <col min="40" max="51" width="2" style="48" customWidth="1"/>
    <col min="52" max="57" width="2" style="44" customWidth="1"/>
    <col min="58" max="70" width="3.875" style="44" bestFit="1" customWidth="1"/>
    <col min="71" max="71" width="2.125" style="44" customWidth="1"/>
    <col min="72" max="76" width="3.875" style="44" bestFit="1" customWidth="1"/>
    <col min="77" max="77" width="2" style="44" customWidth="1"/>
    <col min="78" max="82" width="3.875" style="44" bestFit="1" customWidth="1"/>
    <col min="83" max="88" width="2" style="44"/>
    <col min="89" max="89" width="6.5" style="44" bestFit="1" customWidth="1"/>
    <col min="90" max="16384" width="2" style="44"/>
  </cols>
  <sheetData>
    <row r="1" spans="1:82" ht="24" customHeight="1" x14ac:dyDescent="0.15">
      <c r="C1" s="1067" t="s">
        <v>61</v>
      </c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7"/>
      <c r="AD1" s="1067"/>
      <c r="AE1" s="1067"/>
      <c r="AF1" s="1067"/>
      <c r="AG1" s="1067"/>
      <c r="AH1" s="1067"/>
      <c r="AI1" s="1067"/>
      <c r="AJ1" s="1067"/>
      <c r="AK1" s="1067"/>
      <c r="AL1" s="1067"/>
      <c r="AM1" s="1067"/>
      <c r="AN1" s="1067"/>
      <c r="AO1" s="1067"/>
      <c r="AP1" s="1067"/>
      <c r="AQ1" s="1067"/>
      <c r="AR1" s="1067"/>
      <c r="AS1" s="1067"/>
      <c r="AT1" s="1067"/>
      <c r="AU1" s="1067"/>
      <c r="AV1" s="1067"/>
      <c r="AW1" s="1067"/>
      <c r="AX1" s="1067"/>
      <c r="AY1" s="1067"/>
      <c r="AZ1" s="1067"/>
      <c r="BA1" s="1067"/>
      <c r="BB1" s="1067"/>
      <c r="BC1" s="1067"/>
      <c r="BD1" s="1067"/>
      <c r="BE1" s="1067"/>
      <c r="BF1" s="1067"/>
      <c r="BG1" s="1067"/>
      <c r="BH1" s="1067"/>
      <c r="BI1" s="1067"/>
      <c r="BJ1" s="1067" t="s">
        <v>32</v>
      </c>
      <c r="BK1" s="1067"/>
      <c r="BL1" s="1067"/>
      <c r="BM1" s="1067"/>
      <c r="BN1" s="1067"/>
      <c r="BO1" s="1067"/>
      <c r="BP1" s="1067"/>
      <c r="BQ1" s="1067"/>
      <c r="BR1" s="1067"/>
      <c r="BS1" s="1067"/>
      <c r="BT1" s="1067"/>
      <c r="BU1" s="1067"/>
      <c r="BV1" s="1067"/>
      <c r="BW1" s="1067"/>
      <c r="BX1" s="1067"/>
      <c r="BY1" s="53"/>
      <c r="BZ1" s="53"/>
      <c r="CA1" s="53"/>
      <c r="CB1" s="53"/>
      <c r="CC1" s="53"/>
      <c r="CD1" s="53"/>
    </row>
    <row r="2" spans="1:82" ht="19.5" customHeight="1" x14ac:dyDescent="0.15">
      <c r="C2" s="12" t="s">
        <v>21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41"/>
      <c r="AQ2" s="41"/>
      <c r="AR2" s="41"/>
      <c r="AS2" s="13"/>
      <c r="AT2" s="12"/>
      <c r="AU2" s="12"/>
      <c r="AV2" s="41"/>
      <c r="AW2" s="41"/>
      <c r="AX2" s="41"/>
      <c r="AY2" s="13"/>
      <c r="AZ2" s="12"/>
      <c r="BA2" s="12"/>
      <c r="BB2" s="41"/>
      <c r="BC2" s="41"/>
      <c r="BD2" s="41"/>
      <c r="BE2" s="13"/>
      <c r="BF2" s="1098" t="s">
        <v>24</v>
      </c>
      <c r="BG2" s="1098"/>
      <c r="BH2" s="1098"/>
      <c r="BI2" s="1098"/>
      <c r="BJ2" s="1099" t="s">
        <v>100</v>
      </c>
      <c r="BK2" s="1099"/>
      <c r="BL2" s="1099"/>
      <c r="BM2" s="1099"/>
      <c r="BN2" s="1099"/>
      <c r="BO2" s="1099"/>
      <c r="BP2" s="1100" t="s">
        <v>101</v>
      </c>
      <c r="BQ2" s="1100"/>
      <c r="BR2" s="1100"/>
      <c r="BS2" s="1100"/>
      <c r="BT2" s="1100"/>
      <c r="BU2" s="1100"/>
      <c r="BV2" s="1100"/>
      <c r="BW2" s="1100"/>
      <c r="BX2" s="1100"/>
    </row>
    <row r="3" spans="1:82" ht="31.5" customHeight="1" x14ac:dyDescent="0.15">
      <c r="C3" s="1103"/>
      <c r="D3" s="1104"/>
      <c r="E3" s="1104"/>
      <c r="F3" s="1104"/>
      <c r="G3" s="1104"/>
      <c r="H3" s="1104"/>
      <c r="I3" s="1105"/>
      <c r="J3" s="1106" t="str">
        <f>C4</f>
        <v>上磯中</v>
      </c>
      <c r="K3" s="1107"/>
      <c r="L3" s="1107"/>
      <c r="M3" s="1107"/>
      <c r="N3" s="1107"/>
      <c r="O3" s="1108"/>
      <c r="P3" s="1106" t="str">
        <f>C8</f>
        <v>浜分中</v>
      </c>
      <c r="Q3" s="1107"/>
      <c r="R3" s="1107"/>
      <c r="S3" s="1107"/>
      <c r="T3" s="1107"/>
      <c r="U3" s="1108"/>
      <c r="V3" s="1106" t="str">
        <f>C12</f>
        <v>七飯・知内・松前</v>
      </c>
      <c r="W3" s="1107"/>
      <c r="X3" s="1107"/>
      <c r="Y3" s="1107"/>
      <c r="Z3" s="1107"/>
      <c r="AA3" s="1108"/>
      <c r="AB3" s="1106" t="str">
        <f>C16</f>
        <v>桔梗中</v>
      </c>
      <c r="AC3" s="1107"/>
      <c r="AD3" s="1107"/>
      <c r="AE3" s="1107"/>
      <c r="AF3" s="1107"/>
      <c r="AG3" s="1108"/>
      <c r="AH3" s="1106" t="str">
        <f>C20</f>
        <v>コラソン・バロン</v>
      </c>
      <c r="AI3" s="1107"/>
      <c r="AJ3" s="1107"/>
      <c r="AK3" s="1107"/>
      <c r="AL3" s="1107"/>
      <c r="AM3" s="1108"/>
      <c r="AN3" s="1106" t="str">
        <f>C24</f>
        <v>亀田中</v>
      </c>
      <c r="AO3" s="1107"/>
      <c r="AP3" s="1107"/>
      <c r="AQ3" s="1107"/>
      <c r="AR3" s="1107"/>
      <c r="AS3" s="1108"/>
      <c r="AT3" s="1106" t="str">
        <f>C28</f>
        <v>S・イーグル3rd</v>
      </c>
      <c r="AU3" s="1107"/>
      <c r="AV3" s="1107"/>
      <c r="AW3" s="1107"/>
      <c r="AX3" s="1107"/>
      <c r="AY3" s="1108"/>
      <c r="AZ3" s="1106" t="str">
        <f>C32</f>
        <v>森・砂原</v>
      </c>
      <c r="BA3" s="1107"/>
      <c r="BB3" s="1107"/>
      <c r="BC3" s="1107"/>
      <c r="BD3" s="1107"/>
      <c r="BE3" s="1108"/>
      <c r="BF3" s="1112" t="s">
        <v>31</v>
      </c>
      <c r="BG3" s="1113"/>
      <c r="BH3" s="1101" t="s">
        <v>10</v>
      </c>
      <c r="BI3" s="1102"/>
      <c r="BJ3" s="1101" t="s">
        <v>11</v>
      </c>
      <c r="BK3" s="1102"/>
      <c r="BL3" s="1101" t="s">
        <v>12</v>
      </c>
      <c r="BM3" s="1102"/>
      <c r="BN3" s="1101" t="s">
        <v>13</v>
      </c>
      <c r="BO3" s="1102"/>
      <c r="BP3" s="1101" t="s">
        <v>14</v>
      </c>
      <c r="BQ3" s="1102"/>
      <c r="BR3" s="1101" t="s">
        <v>15</v>
      </c>
      <c r="BS3" s="1102"/>
      <c r="BT3" s="1109" t="s">
        <v>16</v>
      </c>
      <c r="BU3" s="1110"/>
      <c r="BV3" s="1101" t="s">
        <v>17</v>
      </c>
      <c r="BW3" s="1111"/>
      <c r="BX3" s="1102"/>
    </row>
    <row r="4" spans="1:82" ht="18" customHeight="1" x14ac:dyDescent="0.15">
      <c r="A4" s="1054">
        <f>BV4</f>
        <v>1</v>
      </c>
      <c r="B4" s="1055">
        <v>1</v>
      </c>
      <c r="C4" s="1114" t="s">
        <v>34</v>
      </c>
      <c r="D4" s="1115"/>
      <c r="E4" s="1115"/>
      <c r="F4" s="1115"/>
      <c r="G4" s="1115"/>
      <c r="H4" s="1115"/>
      <c r="I4" s="1116"/>
      <c r="J4" s="45"/>
      <c r="K4" s="46"/>
      <c r="L4" s="46"/>
      <c r="M4" s="46"/>
      <c r="N4" s="46"/>
      <c r="O4" s="47"/>
      <c r="P4" s="1036" t="s">
        <v>57</v>
      </c>
      <c r="Q4" s="1084"/>
      <c r="R4" s="1085"/>
      <c r="S4" s="1039" t="s">
        <v>57</v>
      </c>
      <c r="T4" s="1040"/>
      <c r="U4" s="1041"/>
      <c r="V4" s="1039" t="s">
        <v>57</v>
      </c>
      <c r="W4" s="1040"/>
      <c r="X4" s="1041"/>
      <c r="Y4" s="1039" t="s">
        <v>57</v>
      </c>
      <c r="Z4" s="1040"/>
      <c r="AA4" s="1041"/>
      <c r="AB4" s="1039" t="s">
        <v>57</v>
      </c>
      <c r="AC4" s="1040"/>
      <c r="AD4" s="1041"/>
      <c r="AE4" s="1039" t="s">
        <v>57</v>
      </c>
      <c r="AF4" s="1040"/>
      <c r="AG4" s="1041"/>
      <c r="AH4" s="1036" t="s">
        <v>57</v>
      </c>
      <c r="AI4" s="1037"/>
      <c r="AJ4" s="1038"/>
      <c r="AK4" s="1039"/>
      <c r="AL4" s="1040"/>
      <c r="AM4" s="1041"/>
      <c r="AN4" s="1039" t="s">
        <v>57</v>
      </c>
      <c r="AO4" s="1040"/>
      <c r="AP4" s="1041"/>
      <c r="AQ4" s="1039" t="s">
        <v>301</v>
      </c>
      <c r="AR4" s="1040"/>
      <c r="AS4" s="1041"/>
      <c r="AT4" s="1039" t="s">
        <v>57</v>
      </c>
      <c r="AU4" s="1040"/>
      <c r="AV4" s="1041"/>
      <c r="AW4" s="1039" t="s">
        <v>70</v>
      </c>
      <c r="AX4" s="1040"/>
      <c r="AY4" s="1041"/>
      <c r="AZ4" s="1039" t="s">
        <v>57</v>
      </c>
      <c r="BA4" s="1040"/>
      <c r="BB4" s="1041"/>
      <c r="BC4" s="1039"/>
      <c r="BD4" s="1040"/>
      <c r="BE4" s="1041"/>
      <c r="BF4" s="1042">
        <f>SUM(BH4:BM7)</f>
        <v>12</v>
      </c>
      <c r="BG4" s="1043"/>
      <c r="BH4" s="1048">
        <f>COUNTIF(J4:BE4,"○")</f>
        <v>11</v>
      </c>
      <c r="BI4" s="1049"/>
      <c r="BJ4" s="1048">
        <f>COUNTIF(J4:BE4,"△")</f>
        <v>1</v>
      </c>
      <c r="BK4" s="1049"/>
      <c r="BL4" s="1048">
        <f>COUNTIF(J4:BE4,"●")</f>
        <v>0</v>
      </c>
      <c r="BM4" s="1049"/>
      <c r="BN4" s="1048">
        <f>BH4*3+BJ4*1</f>
        <v>34</v>
      </c>
      <c r="BO4" s="1049"/>
      <c r="BP4" s="1048">
        <f>SUM(J7,P7,V7,AB7,M7,S7,Y7,AE7,AH7,AK7,AZ7,BC7,AN7,AQ7,AT7,AW7)</f>
        <v>43</v>
      </c>
      <c r="BQ4" s="1049"/>
      <c r="BR4" s="1048">
        <f>SUM(L7,R7,X7,AD7,O7,U7,AA7,AG7,AJ7,AM7,BB7,BE7,AP7,AS7,AV7,AY7)</f>
        <v>1</v>
      </c>
      <c r="BS4" s="1049"/>
      <c r="BT4" s="1068">
        <f>BP4-BR4</f>
        <v>42</v>
      </c>
      <c r="BU4" s="1069"/>
      <c r="BV4" s="1074">
        <f>IF(ISBLANK(B4),"",RANK(BY4,$BY$4:$BY$35) )</f>
        <v>1</v>
      </c>
      <c r="BW4" s="1075"/>
      <c r="BX4" s="1076"/>
      <c r="BY4" s="1056">
        <f>BN4*10000+BT4*100+BP4</f>
        <v>344243</v>
      </c>
      <c r="CA4" s="50"/>
    </row>
    <row r="5" spans="1:82" ht="10.5" customHeight="1" x14ac:dyDescent="0.15">
      <c r="A5" s="1054"/>
      <c r="B5" s="1055"/>
      <c r="C5" s="1117"/>
      <c r="D5" s="1118"/>
      <c r="E5" s="1118"/>
      <c r="F5" s="1118"/>
      <c r="G5" s="1118"/>
      <c r="H5" s="1118"/>
      <c r="I5" s="1119"/>
      <c r="J5" s="14"/>
      <c r="K5" s="15"/>
      <c r="L5" s="15"/>
      <c r="M5" s="15"/>
      <c r="N5" s="15"/>
      <c r="O5" s="16"/>
      <c r="P5" s="64">
        <v>0</v>
      </c>
      <c r="Q5" s="65" t="s">
        <v>18</v>
      </c>
      <c r="R5" s="66">
        <v>0</v>
      </c>
      <c r="S5" s="26">
        <v>2</v>
      </c>
      <c r="T5" s="27" t="s">
        <v>18</v>
      </c>
      <c r="U5" s="28">
        <v>0</v>
      </c>
      <c r="V5" s="26">
        <v>0</v>
      </c>
      <c r="W5" s="27" t="s">
        <v>18</v>
      </c>
      <c r="X5" s="28">
        <v>0</v>
      </c>
      <c r="Y5" s="26">
        <v>1</v>
      </c>
      <c r="Z5" s="27" t="s">
        <v>18</v>
      </c>
      <c r="AA5" s="28">
        <v>0</v>
      </c>
      <c r="AB5" s="26">
        <v>2</v>
      </c>
      <c r="AC5" s="27" t="s">
        <v>18</v>
      </c>
      <c r="AD5" s="28">
        <v>0</v>
      </c>
      <c r="AE5" s="26">
        <v>2</v>
      </c>
      <c r="AF5" s="27" t="s">
        <v>18</v>
      </c>
      <c r="AG5" s="28">
        <v>0</v>
      </c>
      <c r="AH5" s="64">
        <v>2</v>
      </c>
      <c r="AI5" s="65" t="s">
        <v>18</v>
      </c>
      <c r="AJ5" s="66">
        <v>0</v>
      </c>
      <c r="AK5" s="26"/>
      <c r="AL5" s="27" t="s">
        <v>18</v>
      </c>
      <c r="AM5" s="28"/>
      <c r="AN5" s="26">
        <v>4</v>
      </c>
      <c r="AO5" s="27" t="s">
        <v>18</v>
      </c>
      <c r="AP5" s="28">
        <v>0</v>
      </c>
      <c r="AQ5" s="26">
        <v>1</v>
      </c>
      <c r="AR5" s="27" t="s">
        <v>18</v>
      </c>
      <c r="AS5" s="28">
        <v>0</v>
      </c>
      <c r="AT5" s="26">
        <v>4</v>
      </c>
      <c r="AU5" s="27" t="s">
        <v>18</v>
      </c>
      <c r="AV5" s="28">
        <v>0</v>
      </c>
      <c r="AW5" s="26">
        <v>0</v>
      </c>
      <c r="AX5" s="27" t="s">
        <v>18</v>
      </c>
      <c r="AY5" s="28">
        <v>0</v>
      </c>
      <c r="AZ5" s="26">
        <v>3</v>
      </c>
      <c r="BA5" s="27" t="s">
        <v>18</v>
      </c>
      <c r="BB5" s="28">
        <v>0</v>
      </c>
      <c r="BC5" s="26"/>
      <c r="BD5" s="27" t="s">
        <v>18</v>
      </c>
      <c r="BE5" s="28"/>
      <c r="BF5" s="1044"/>
      <c r="BG5" s="1045"/>
      <c r="BH5" s="1050"/>
      <c r="BI5" s="1051"/>
      <c r="BJ5" s="1050"/>
      <c r="BK5" s="1051"/>
      <c r="BL5" s="1050"/>
      <c r="BM5" s="1051"/>
      <c r="BN5" s="1050"/>
      <c r="BO5" s="1051"/>
      <c r="BP5" s="1050"/>
      <c r="BQ5" s="1051"/>
      <c r="BR5" s="1050"/>
      <c r="BS5" s="1051"/>
      <c r="BT5" s="1070"/>
      <c r="BU5" s="1071"/>
      <c r="BV5" s="1077"/>
      <c r="BW5" s="1078"/>
      <c r="BX5" s="1079"/>
      <c r="BY5" s="1056"/>
      <c r="CA5" s="50"/>
    </row>
    <row r="6" spans="1:82" ht="10.5" customHeight="1" x14ac:dyDescent="0.15">
      <c r="A6" s="1054"/>
      <c r="B6" s="1055"/>
      <c r="C6" s="1117"/>
      <c r="D6" s="1118"/>
      <c r="E6" s="1118"/>
      <c r="F6" s="1118"/>
      <c r="G6" s="1118"/>
      <c r="H6" s="1118"/>
      <c r="I6" s="1119"/>
      <c r="J6" s="14"/>
      <c r="K6" s="15"/>
      <c r="L6" s="15"/>
      <c r="M6" s="15"/>
      <c r="N6" s="15"/>
      <c r="O6" s="16"/>
      <c r="P6" s="67">
        <v>1</v>
      </c>
      <c r="Q6" s="65" t="s">
        <v>19</v>
      </c>
      <c r="R6" s="68">
        <v>0</v>
      </c>
      <c r="S6" s="29">
        <v>0</v>
      </c>
      <c r="T6" s="27" t="s">
        <v>19</v>
      </c>
      <c r="U6" s="30">
        <v>0</v>
      </c>
      <c r="V6" s="29">
        <v>1</v>
      </c>
      <c r="W6" s="27" t="s">
        <v>19</v>
      </c>
      <c r="X6" s="30">
        <v>0</v>
      </c>
      <c r="Y6" s="29">
        <v>1</v>
      </c>
      <c r="Z6" s="27" t="s">
        <v>19</v>
      </c>
      <c r="AA6" s="30">
        <v>0</v>
      </c>
      <c r="AB6" s="29">
        <v>2</v>
      </c>
      <c r="AC6" s="27" t="s">
        <v>19</v>
      </c>
      <c r="AD6" s="30">
        <v>0</v>
      </c>
      <c r="AE6" s="29">
        <v>3</v>
      </c>
      <c r="AF6" s="27" t="s">
        <v>19</v>
      </c>
      <c r="AG6" s="30">
        <v>1</v>
      </c>
      <c r="AH6" s="67">
        <v>2</v>
      </c>
      <c r="AI6" s="65" t="s">
        <v>19</v>
      </c>
      <c r="AJ6" s="68">
        <v>0</v>
      </c>
      <c r="AK6" s="29"/>
      <c r="AL6" s="27" t="s">
        <v>19</v>
      </c>
      <c r="AM6" s="30"/>
      <c r="AN6" s="29">
        <v>2</v>
      </c>
      <c r="AO6" s="27" t="s">
        <v>19</v>
      </c>
      <c r="AP6" s="30">
        <v>0</v>
      </c>
      <c r="AQ6" s="29">
        <v>4</v>
      </c>
      <c r="AR6" s="27" t="s">
        <v>19</v>
      </c>
      <c r="AS6" s="30">
        <v>0</v>
      </c>
      <c r="AT6" s="29">
        <v>2</v>
      </c>
      <c r="AU6" s="27" t="s">
        <v>19</v>
      </c>
      <c r="AV6" s="30">
        <v>0</v>
      </c>
      <c r="AW6" s="29">
        <v>0</v>
      </c>
      <c r="AX6" s="27" t="s">
        <v>19</v>
      </c>
      <c r="AY6" s="30">
        <v>0</v>
      </c>
      <c r="AZ6" s="29">
        <v>4</v>
      </c>
      <c r="BA6" s="27" t="s">
        <v>19</v>
      </c>
      <c r="BB6" s="30">
        <v>0</v>
      </c>
      <c r="BC6" s="29"/>
      <c r="BD6" s="27" t="s">
        <v>19</v>
      </c>
      <c r="BE6" s="30"/>
      <c r="BF6" s="1044"/>
      <c r="BG6" s="1045"/>
      <c r="BH6" s="1050"/>
      <c r="BI6" s="1051"/>
      <c r="BJ6" s="1050"/>
      <c r="BK6" s="1051"/>
      <c r="BL6" s="1050"/>
      <c r="BM6" s="1051"/>
      <c r="BN6" s="1050"/>
      <c r="BO6" s="1051"/>
      <c r="BP6" s="1050"/>
      <c r="BQ6" s="1051"/>
      <c r="BR6" s="1050"/>
      <c r="BS6" s="1051"/>
      <c r="BT6" s="1070"/>
      <c r="BU6" s="1071"/>
      <c r="BV6" s="1077"/>
      <c r="BW6" s="1078"/>
      <c r="BX6" s="1079"/>
      <c r="BY6" s="1056"/>
      <c r="CA6" s="50"/>
    </row>
    <row r="7" spans="1:82" ht="10.5" customHeight="1" x14ac:dyDescent="0.15">
      <c r="A7" s="1054"/>
      <c r="B7" s="1055"/>
      <c r="C7" s="1120"/>
      <c r="D7" s="1121"/>
      <c r="E7" s="1121"/>
      <c r="F7" s="1121"/>
      <c r="G7" s="1121"/>
      <c r="H7" s="1121"/>
      <c r="I7" s="1122"/>
      <c r="J7" s="17"/>
      <c r="K7" s="18"/>
      <c r="L7" s="18"/>
      <c r="M7" s="18"/>
      <c r="N7" s="18"/>
      <c r="O7" s="19"/>
      <c r="P7" s="34">
        <f>IF(ISBLANK(P4),"",SUM(P5:P6))</f>
        <v>1</v>
      </c>
      <c r="Q7" s="35" t="s">
        <v>20</v>
      </c>
      <c r="R7" s="36">
        <f>IF(ISBLANK(P4),"",SUM(R5:R6))</f>
        <v>0</v>
      </c>
      <c r="S7" s="34">
        <f>IF(ISBLANK(S4),"",SUM(S5:S6))</f>
        <v>2</v>
      </c>
      <c r="T7" s="35" t="s">
        <v>20</v>
      </c>
      <c r="U7" s="36">
        <f>IF(ISBLANK(S4),"",SUM(U5:U6))</f>
        <v>0</v>
      </c>
      <c r="V7" s="34">
        <f>IF(ISBLANK(V4),"",SUM(V5:V6))</f>
        <v>1</v>
      </c>
      <c r="W7" s="35" t="s">
        <v>20</v>
      </c>
      <c r="X7" s="36">
        <f>IF(ISBLANK(V4),"",SUM(X5:X6))</f>
        <v>0</v>
      </c>
      <c r="Y7" s="34">
        <f>IF(ISBLANK(Y4),"",SUM(Y5:Y6))</f>
        <v>2</v>
      </c>
      <c r="Z7" s="35" t="s">
        <v>20</v>
      </c>
      <c r="AA7" s="36">
        <f>IF(ISBLANK(Y4),"",SUM(AA5:AA6))</f>
        <v>0</v>
      </c>
      <c r="AB7" s="34">
        <f>IF(ISBLANK(AB4),"",SUM(AB5:AB6))</f>
        <v>4</v>
      </c>
      <c r="AC7" s="35" t="s">
        <v>20</v>
      </c>
      <c r="AD7" s="36">
        <f>IF(ISBLANK(AB4),"",SUM(AD5:AD6))</f>
        <v>0</v>
      </c>
      <c r="AE7" s="34">
        <f>IF(ISBLANK(AE4),"",SUM(AE5:AE6))</f>
        <v>5</v>
      </c>
      <c r="AF7" s="35" t="s">
        <v>20</v>
      </c>
      <c r="AG7" s="36">
        <f>IF(ISBLANK(AE4),"",SUM(AG5:AG6))</f>
        <v>1</v>
      </c>
      <c r="AH7" s="34">
        <f>IF(ISBLANK(AH4),"",SUM(AH5:AH6))</f>
        <v>4</v>
      </c>
      <c r="AI7" s="35" t="s">
        <v>20</v>
      </c>
      <c r="AJ7" s="36">
        <f>IF(ISBLANK(AH4),"",SUM(AJ5:AJ6))</f>
        <v>0</v>
      </c>
      <c r="AK7" s="34" t="str">
        <f>IF(ISBLANK(AK4),"",SUM(AK5:AK6))</f>
        <v/>
      </c>
      <c r="AL7" s="35" t="s">
        <v>20</v>
      </c>
      <c r="AM7" s="36" t="str">
        <f>IF(ISBLANK(AK4),"",SUM(AM5:AM6))</f>
        <v/>
      </c>
      <c r="AN7" s="34">
        <f>IF(ISBLANK(AN4),"",SUM(AN5:AN6))</f>
        <v>6</v>
      </c>
      <c r="AO7" s="35" t="s">
        <v>20</v>
      </c>
      <c r="AP7" s="36">
        <f>IF(ISBLANK(AN4),"",SUM(AP5:AP6))</f>
        <v>0</v>
      </c>
      <c r="AQ7" s="34">
        <f>IF(ISBLANK(AQ4),"",SUM(AQ5:AQ6))</f>
        <v>5</v>
      </c>
      <c r="AR7" s="35" t="s">
        <v>20</v>
      </c>
      <c r="AS7" s="36">
        <f>IF(ISBLANK(AQ4),"",SUM(AS5:AS6))</f>
        <v>0</v>
      </c>
      <c r="AT7" s="34">
        <f>IF(ISBLANK(AT4),"",SUM(AT5:AT6))</f>
        <v>6</v>
      </c>
      <c r="AU7" s="35" t="s">
        <v>20</v>
      </c>
      <c r="AV7" s="36">
        <f>IF(ISBLANK(AT4),"",SUM(AV5:AV6))</f>
        <v>0</v>
      </c>
      <c r="AW7" s="34">
        <f>IF(ISBLANK(AW4),"",SUM(AW5:AW6))</f>
        <v>0</v>
      </c>
      <c r="AX7" s="35" t="s">
        <v>20</v>
      </c>
      <c r="AY7" s="36">
        <f>IF(ISBLANK(AW4),"",SUM(AY5:AY6))</f>
        <v>0</v>
      </c>
      <c r="AZ7" s="34">
        <f>IF(ISBLANK(AZ4),"",SUM(AZ5:AZ6))</f>
        <v>7</v>
      </c>
      <c r="BA7" s="35" t="s">
        <v>20</v>
      </c>
      <c r="BB7" s="36">
        <f>IF(ISBLANK(AZ4),"",SUM(BB5:BB6))</f>
        <v>0</v>
      </c>
      <c r="BC7" s="34" t="str">
        <f>IF(ISBLANK(BC4),"",SUM(BC5:BC6))</f>
        <v/>
      </c>
      <c r="BD7" s="35" t="s">
        <v>20</v>
      </c>
      <c r="BE7" s="36" t="str">
        <f>IF(ISBLANK(BC4),"",SUM(BE5:BE6))</f>
        <v/>
      </c>
      <c r="BF7" s="1046"/>
      <c r="BG7" s="1047"/>
      <c r="BH7" s="1052"/>
      <c r="BI7" s="1053"/>
      <c r="BJ7" s="1052"/>
      <c r="BK7" s="1053"/>
      <c r="BL7" s="1052"/>
      <c r="BM7" s="1053"/>
      <c r="BN7" s="1052"/>
      <c r="BO7" s="1053"/>
      <c r="BP7" s="1052"/>
      <c r="BQ7" s="1053"/>
      <c r="BR7" s="1052"/>
      <c r="BS7" s="1053"/>
      <c r="BT7" s="1072"/>
      <c r="BU7" s="1073"/>
      <c r="BV7" s="1080"/>
      <c r="BW7" s="1081"/>
      <c r="BX7" s="1082"/>
      <c r="BY7" s="1056"/>
      <c r="CA7" s="50"/>
    </row>
    <row r="8" spans="1:82" ht="18" customHeight="1" x14ac:dyDescent="0.15">
      <c r="A8" s="1054">
        <f>BV8</f>
        <v>3</v>
      </c>
      <c r="B8" s="1055">
        <v>2</v>
      </c>
      <c r="C8" s="1114" t="s">
        <v>58</v>
      </c>
      <c r="D8" s="1115"/>
      <c r="E8" s="1115"/>
      <c r="F8" s="1115"/>
      <c r="G8" s="1115"/>
      <c r="H8" s="1115"/>
      <c r="I8" s="1116"/>
      <c r="J8" s="1039" t="s">
        <v>68</v>
      </c>
      <c r="K8" s="1040"/>
      <c r="L8" s="1041"/>
      <c r="M8" s="1039" t="s">
        <v>68</v>
      </c>
      <c r="N8" s="1040"/>
      <c r="O8" s="1041"/>
      <c r="P8" s="20"/>
      <c r="Q8" s="21"/>
      <c r="R8" s="21"/>
      <c r="S8" s="21"/>
      <c r="T8" s="21"/>
      <c r="U8" s="22"/>
      <c r="V8" s="1039" t="s">
        <v>70</v>
      </c>
      <c r="W8" s="1040"/>
      <c r="X8" s="1041"/>
      <c r="Y8" s="1039" t="s">
        <v>57</v>
      </c>
      <c r="Z8" s="1040"/>
      <c r="AA8" s="1041"/>
      <c r="AB8" s="1039" t="s">
        <v>57</v>
      </c>
      <c r="AC8" s="1040"/>
      <c r="AD8" s="1041"/>
      <c r="AE8" s="1039" t="s">
        <v>68</v>
      </c>
      <c r="AF8" s="1040"/>
      <c r="AG8" s="1041"/>
      <c r="AH8" s="1039" t="s">
        <v>57</v>
      </c>
      <c r="AI8" s="1040"/>
      <c r="AJ8" s="1041"/>
      <c r="AK8" s="1039"/>
      <c r="AL8" s="1040"/>
      <c r="AM8" s="1041"/>
      <c r="AN8" s="1036" t="s">
        <v>57</v>
      </c>
      <c r="AO8" s="1037"/>
      <c r="AP8" s="1038"/>
      <c r="AQ8" s="1039" t="s">
        <v>68</v>
      </c>
      <c r="AR8" s="1040"/>
      <c r="AS8" s="1041"/>
      <c r="AT8" s="1036" t="s">
        <v>57</v>
      </c>
      <c r="AU8" s="1037"/>
      <c r="AV8" s="1038"/>
      <c r="AW8" s="1039"/>
      <c r="AX8" s="1040"/>
      <c r="AY8" s="1041"/>
      <c r="AZ8" s="1036" t="s">
        <v>57</v>
      </c>
      <c r="BA8" s="1037"/>
      <c r="BB8" s="1038"/>
      <c r="BC8" s="1039" t="s">
        <v>57</v>
      </c>
      <c r="BD8" s="1040"/>
      <c r="BE8" s="1041"/>
      <c r="BF8" s="1042">
        <f>SUM(BH8:BM11)</f>
        <v>12</v>
      </c>
      <c r="BG8" s="1043"/>
      <c r="BH8" s="1048">
        <f>COUNTIF(J8:BE8,"○")</f>
        <v>7</v>
      </c>
      <c r="BI8" s="1049"/>
      <c r="BJ8" s="1048">
        <f>COUNTIF(J8:BE8,"△")</f>
        <v>1</v>
      </c>
      <c r="BK8" s="1049"/>
      <c r="BL8" s="1048">
        <f>COUNTIF(J8:BE8,"●")</f>
        <v>4</v>
      </c>
      <c r="BM8" s="1049"/>
      <c r="BN8" s="1048">
        <f>BH8*3+BJ8*1</f>
        <v>22</v>
      </c>
      <c r="BO8" s="1049"/>
      <c r="BP8" s="1048">
        <f>SUM(J11,P11,V11,AB11,M11,S11,Y11,AE11,AH11,AK11,AZ11,BC11,AN11,AQ11,AT11,AW11)</f>
        <v>22</v>
      </c>
      <c r="BQ8" s="1049"/>
      <c r="BR8" s="1048">
        <f>SUM(L11,R11,X11,AD11,O11,U11,AA11,AG11,AJ11,AM11,BB11,BE11,AP11,AS11,AV11,AY11)</f>
        <v>9</v>
      </c>
      <c r="BS8" s="1049"/>
      <c r="BT8" s="1068">
        <f>BP8-BR8</f>
        <v>13</v>
      </c>
      <c r="BU8" s="1069"/>
      <c r="BV8" s="1074">
        <f>IF(ISBLANK(B8),"",RANK(BY8,$BY$4:$BY$35) )</f>
        <v>3</v>
      </c>
      <c r="BW8" s="1075"/>
      <c r="BX8" s="1076"/>
      <c r="BY8" s="1056">
        <f>BN8*10000+BT8*100+BP8</f>
        <v>221322</v>
      </c>
      <c r="CA8" s="50"/>
    </row>
    <row r="9" spans="1:82" ht="10.5" customHeight="1" x14ac:dyDescent="0.15">
      <c r="A9" s="1054"/>
      <c r="B9" s="1055"/>
      <c r="C9" s="1117"/>
      <c r="D9" s="1118"/>
      <c r="E9" s="1118"/>
      <c r="F9" s="1118"/>
      <c r="G9" s="1118"/>
      <c r="H9" s="1118"/>
      <c r="I9" s="1119"/>
      <c r="J9" s="37">
        <f>IF(ISBLANK(J8),"",R5)</f>
        <v>0</v>
      </c>
      <c r="K9" s="38" t="s">
        <v>18</v>
      </c>
      <c r="L9" s="39">
        <f>IF(ISBLANK(J8),"",P5)</f>
        <v>0</v>
      </c>
      <c r="M9" s="37">
        <f>IF(ISBLANK(M8),"",U5)</f>
        <v>0</v>
      </c>
      <c r="N9" s="38" t="s">
        <v>18</v>
      </c>
      <c r="O9" s="39">
        <f>IF(ISBLANK(M8),"",S5)</f>
        <v>2</v>
      </c>
      <c r="P9" s="23"/>
      <c r="Q9" s="24"/>
      <c r="R9" s="24"/>
      <c r="S9" s="24"/>
      <c r="T9" s="24"/>
      <c r="U9" s="25"/>
      <c r="V9" s="26">
        <v>0</v>
      </c>
      <c r="W9" s="27" t="s">
        <v>18</v>
      </c>
      <c r="X9" s="28">
        <v>0</v>
      </c>
      <c r="Y9" s="26">
        <v>3</v>
      </c>
      <c r="Z9" s="27" t="s">
        <v>18</v>
      </c>
      <c r="AA9" s="28">
        <v>0</v>
      </c>
      <c r="AB9" s="26">
        <v>2</v>
      </c>
      <c r="AC9" s="27" t="s">
        <v>18</v>
      </c>
      <c r="AD9" s="28">
        <v>0</v>
      </c>
      <c r="AE9" s="26">
        <v>0</v>
      </c>
      <c r="AF9" s="27" t="s">
        <v>18</v>
      </c>
      <c r="AG9" s="28">
        <v>1</v>
      </c>
      <c r="AH9" s="26">
        <v>0</v>
      </c>
      <c r="AI9" s="27" t="s">
        <v>18</v>
      </c>
      <c r="AJ9" s="28">
        <v>0</v>
      </c>
      <c r="AK9" s="26"/>
      <c r="AL9" s="27" t="s">
        <v>18</v>
      </c>
      <c r="AM9" s="28"/>
      <c r="AN9" s="64">
        <v>2</v>
      </c>
      <c r="AO9" s="65" t="s">
        <v>18</v>
      </c>
      <c r="AP9" s="66">
        <v>0</v>
      </c>
      <c r="AQ9" s="26">
        <v>0</v>
      </c>
      <c r="AR9" s="27" t="s">
        <v>18</v>
      </c>
      <c r="AS9" s="28">
        <v>1</v>
      </c>
      <c r="AT9" s="64">
        <v>3</v>
      </c>
      <c r="AU9" s="65" t="s">
        <v>18</v>
      </c>
      <c r="AV9" s="66">
        <v>0</v>
      </c>
      <c r="AW9" s="26"/>
      <c r="AX9" s="27" t="s">
        <v>18</v>
      </c>
      <c r="AY9" s="28"/>
      <c r="AZ9" s="64">
        <v>3</v>
      </c>
      <c r="BA9" s="65" t="s">
        <v>18</v>
      </c>
      <c r="BB9" s="66">
        <v>0</v>
      </c>
      <c r="BC9" s="26">
        <v>0</v>
      </c>
      <c r="BD9" s="27" t="s">
        <v>18</v>
      </c>
      <c r="BE9" s="28">
        <v>0</v>
      </c>
      <c r="BF9" s="1044"/>
      <c r="BG9" s="1045"/>
      <c r="BH9" s="1050"/>
      <c r="BI9" s="1051"/>
      <c r="BJ9" s="1050"/>
      <c r="BK9" s="1051"/>
      <c r="BL9" s="1050"/>
      <c r="BM9" s="1051"/>
      <c r="BN9" s="1050"/>
      <c r="BO9" s="1051"/>
      <c r="BP9" s="1050"/>
      <c r="BQ9" s="1051"/>
      <c r="BR9" s="1050"/>
      <c r="BS9" s="1051"/>
      <c r="BT9" s="1070"/>
      <c r="BU9" s="1071"/>
      <c r="BV9" s="1077"/>
      <c r="BW9" s="1078"/>
      <c r="BX9" s="1079"/>
      <c r="BY9" s="1056"/>
      <c r="CA9" s="50"/>
    </row>
    <row r="10" spans="1:82" ht="10.5" customHeight="1" x14ac:dyDescent="0.15">
      <c r="A10" s="1054"/>
      <c r="B10" s="1055"/>
      <c r="C10" s="1117"/>
      <c r="D10" s="1118"/>
      <c r="E10" s="1118"/>
      <c r="F10" s="1118"/>
      <c r="G10" s="1118"/>
      <c r="H10" s="1118"/>
      <c r="I10" s="1119"/>
      <c r="J10" s="37">
        <f>IF(ISBLANK(J8),"",R6)</f>
        <v>0</v>
      </c>
      <c r="K10" s="38" t="s">
        <v>19</v>
      </c>
      <c r="L10" s="39">
        <f>IF(ISBLANK(J8),"",P6)</f>
        <v>1</v>
      </c>
      <c r="M10" s="37">
        <f>IF(ISBLANK(M8),"",U6)</f>
        <v>0</v>
      </c>
      <c r="N10" s="38" t="s">
        <v>19</v>
      </c>
      <c r="O10" s="39">
        <f>IF(ISBLANK(M8),"",S6)</f>
        <v>0</v>
      </c>
      <c r="P10" s="23"/>
      <c r="Q10" s="24"/>
      <c r="R10" s="24"/>
      <c r="S10" s="24"/>
      <c r="T10" s="24"/>
      <c r="U10" s="25"/>
      <c r="V10" s="29">
        <v>0</v>
      </c>
      <c r="W10" s="27" t="s">
        <v>19</v>
      </c>
      <c r="X10" s="30">
        <v>0</v>
      </c>
      <c r="Y10" s="29">
        <v>0</v>
      </c>
      <c r="Z10" s="27" t="s">
        <v>19</v>
      </c>
      <c r="AA10" s="30">
        <v>1</v>
      </c>
      <c r="AB10" s="29">
        <v>0</v>
      </c>
      <c r="AC10" s="27" t="s">
        <v>19</v>
      </c>
      <c r="AD10" s="30">
        <v>0</v>
      </c>
      <c r="AE10" s="29">
        <v>0</v>
      </c>
      <c r="AF10" s="27" t="s">
        <v>19</v>
      </c>
      <c r="AG10" s="30">
        <v>0</v>
      </c>
      <c r="AH10" s="29">
        <v>1</v>
      </c>
      <c r="AI10" s="27" t="s">
        <v>19</v>
      </c>
      <c r="AJ10" s="30">
        <v>0</v>
      </c>
      <c r="AK10" s="29"/>
      <c r="AL10" s="27" t="s">
        <v>19</v>
      </c>
      <c r="AM10" s="30"/>
      <c r="AN10" s="67">
        <v>0</v>
      </c>
      <c r="AO10" s="65" t="s">
        <v>19</v>
      </c>
      <c r="AP10" s="68">
        <v>0</v>
      </c>
      <c r="AQ10" s="29">
        <v>2</v>
      </c>
      <c r="AR10" s="27" t="s">
        <v>19</v>
      </c>
      <c r="AS10" s="30">
        <v>3</v>
      </c>
      <c r="AT10" s="67">
        <v>2</v>
      </c>
      <c r="AU10" s="65" t="s">
        <v>19</v>
      </c>
      <c r="AV10" s="68">
        <v>0</v>
      </c>
      <c r="AW10" s="29"/>
      <c r="AX10" s="27" t="s">
        <v>19</v>
      </c>
      <c r="AY10" s="30"/>
      <c r="AZ10" s="67">
        <v>1</v>
      </c>
      <c r="BA10" s="65" t="s">
        <v>19</v>
      </c>
      <c r="BB10" s="68">
        <v>0</v>
      </c>
      <c r="BC10" s="29">
        <v>3</v>
      </c>
      <c r="BD10" s="27" t="s">
        <v>19</v>
      </c>
      <c r="BE10" s="30">
        <v>0</v>
      </c>
      <c r="BF10" s="1044"/>
      <c r="BG10" s="1045"/>
      <c r="BH10" s="1050"/>
      <c r="BI10" s="1051"/>
      <c r="BJ10" s="1050"/>
      <c r="BK10" s="1051"/>
      <c r="BL10" s="1050"/>
      <c r="BM10" s="1051"/>
      <c r="BN10" s="1050"/>
      <c r="BO10" s="1051"/>
      <c r="BP10" s="1050"/>
      <c r="BQ10" s="1051"/>
      <c r="BR10" s="1050"/>
      <c r="BS10" s="1051"/>
      <c r="BT10" s="1070"/>
      <c r="BU10" s="1071"/>
      <c r="BV10" s="1077"/>
      <c r="BW10" s="1078"/>
      <c r="BX10" s="1079"/>
      <c r="BY10" s="1056"/>
      <c r="CA10" s="50"/>
    </row>
    <row r="11" spans="1:82" ht="10.5" customHeight="1" x14ac:dyDescent="0.15">
      <c r="A11" s="1054"/>
      <c r="B11" s="1055"/>
      <c r="C11" s="1120"/>
      <c r="D11" s="1121"/>
      <c r="E11" s="1121"/>
      <c r="F11" s="1121"/>
      <c r="G11" s="1121"/>
      <c r="H11" s="1121"/>
      <c r="I11" s="1122"/>
      <c r="J11" s="34">
        <f>IF(ISBLANK(J8),"",SUM(J9:J10))</f>
        <v>0</v>
      </c>
      <c r="K11" s="35" t="s">
        <v>20</v>
      </c>
      <c r="L11" s="36">
        <f>IF(ISBLANK(J8),"",SUM(L9:L10))</f>
        <v>1</v>
      </c>
      <c r="M11" s="34">
        <f>IF(ISBLANK(M8),"",SUM(M9:M10))</f>
        <v>0</v>
      </c>
      <c r="N11" s="35" t="s">
        <v>20</v>
      </c>
      <c r="O11" s="36">
        <f>IF(ISBLANK(M8),"",SUM(O9:O10))</f>
        <v>2</v>
      </c>
      <c r="P11" s="31"/>
      <c r="Q11" s="32"/>
      <c r="R11" s="32"/>
      <c r="S11" s="32"/>
      <c r="T11" s="32"/>
      <c r="U11" s="33"/>
      <c r="V11" s="34">
        <f>IF(ISBLANK(V8),"",SUM(V9:V10))</f>
        <v>0</v>
      </c>
      <c r="W11" s="35" t="s">
        <v>20</v>
      </c>
      <c r="X11" s="36">
        <f>IF(ISBLANK(V8),"",SUM(X9:X10))</f>
        <v>0</v>
      </c>
      <c r="Y11" s="34">
        <f>IF(ISBLANK(Y8),"",SUM(Y9:Y10))</f>
        <v>3</v>
      </c>
      <c r="Z11" s="35" t="s">
        <v>20</v>
      </c>
      <c r="AA11" s="36">
        <f>IF(ISBLANK(Y8),"",SUM(AA9:AA10))</f>
        <v>1</v>
      </c>
      <c r="AB11" s="34">
        <f>IF(ISBLANK(AB8),"",SUM(AB9:AB10))</f>
        <v>2</v>
      </c>
      <c r="AC11" s="35" t="s">
        <v>20</v>
      </c>
      <c r="AD11" s="36">
        <f>IF(ISBLANK(AB8),"",SUM(AD9:AD10))</f>
        <v>0</v>
      </c>
      <c r="AE11" s="34">
        <f>IF(ISBLANK(AE8),"",SUM(AE9:AE10))</f>
        <v>0</v>
      </c>
      <c r="AF11" s="35" t="s">
        <v>20</v>
      </c>
      <c r="AG11" s="36">
        <f>IF(ISBLANK(AE8),"",SUM(AG9:AG10))</f>
        <v>1</v>
      </c>
      <c r="AH11" s="34">
        <f>IF(ISBLANK(AH8),"",SUM(AH9:AH10))</f>
        <v>1</v>
      </c>
      <c r="AI11" s="35" t="s">
        <v>20</v>
      </c>
      <c r="AJ11" s="36">
        <f>IF(ISBLANK(AH8),"",SUM(AJ9:AJ10))</f>
        <v>0</v>
      </c>
      <c r="AK11" s="34" t="str">
        <f>IF(ISBLANK(AK8),"",SUM(AK9:AK10))</f>
        <v/>
      </c>
      <c r="AL11" s="35" t="s">
        <v>20</v>
      </c>
      <c r="AM11" s="36" t="str">
        <f>IF(ISBLANK(AK8),"",SUM(AM9:AM10))</f>
        <v/>
      </c>
      <c r="AN11" s="34">
        <f>IF(ISBLANK(AN8),"",SUM(AN9:AN10))</f>
        <v>2</v>
      </c>
      <c r="AO11" s="35" t="s">
        <v>20</v>
      </c>
      <c r="AP11" s="36">
        <f>IF(ISBLANK(AN8),"",SUM(AP9:AP10))</f>
        <v>0</v>
      </c>
      <c r="AQ11" s="34">
        <f>IF(ISBLANK(AQ8),"",SUM(AQ9:AQ10))</f>
        <v>2</v>
      </c>
      <c r="AR11" s="35" t="s">
        <v>20</v>
      </c>
      <c r="AS11" s="36">
        <f>IF(ISBLANK(AQ8),"",SUM(AS9:AS10))</f>
        <v>4</v>
      </c>
      <c r="AT11" s="34">
        <f>IF(ISBLANK(AT8),"",SUM(AT9:AT10))</f>
        <v>5</v>
      </c>
      <c r="AU11" s="35" t="s">
        <v>20</v>
      </c>
      <c r="AV11" s="36">
        <f>IF(ISBLANK(AT8),"",SUM(AV9:AV10))</f>
        <v>0</v>
      </c>
      <c r="AW11" s="34" t="str">
        <f>IF(ISBLANK(AW8),"",SUM(AW9:AW10))</f>
        <v/>
      </c>
      <c r="AX11" s="35" t="s">
        <v>20</v>
      </c>
      <c r="AY11" s="36" t="str">
        <f>IF(ISBLANK(AW8),"",SUM(AY9:AY10))</f>
        <v/>
      </c>
      <c r="AZ11" s="34">
        <f>IF(ISBLANK(AZ8),"",SUM(AZ9:AZ10))</f>
        <v>4</v>
      </c>
      <c r="BA11" s="35" t="s">
        <v>20</v>
      </c>
      <c r="BB11" s="36">
        <f>IF(ISBLANK(AZ8),"",SUM(BB9:BB10))</f>
        <v>0</v>
      </c>
      <c r="BC11" s="34">
        <f>IF(ISBLANK(BC8),"",SUM(BC9:BC10))</f>
        <v>3</v>
      </c>
      <c r="BD11" s="35" t="s">
        <v>20</v>
      </c>
      <c r="BE11" s="36">
        <f>IF(ISBLANK(BC8),"",SUM(BE9:BE10))</f>
        <v>0</v>
      </c>
      <c r="BF11" s="1046"/>
      <c r="BG11" s="1047"/>
      <c r="BH11" s="1052"/>
      <c r="BI11" s="1053"/>
      <c r="BJ11" s="1052"/>
      <c r="BK11" s="1053"/>
      <c r="BL11" s="1052"/>
      <c r="BM11" s="1053"/>
      <c r="BN11" s="1052"/>
      <c r="BO11" s="1053"/>
      <c r="BP11" s="1052"/>
      <c r="BQ11" s="1053"/>
      <c r="BR11" s="1052"/>
      <c r="BS11" s="1053"/>
      <c r="BT11" s="1072"/>
      <c r="BU11" s="1073"/>
      <c r="BV11" s="1080"/>
      <c r="BW11" s="1081"/>
      <c r="BX11" s="1082"/>
      <c r="BY11" s="1056"/>
      <c r="CA11" s="50"/>
    </row>
    <row r="12" spans="1:82" ht="18" customHeight="1" x14ac:dyDescent="0.15">
      <c r="A12" s="1054">
        <f>BV12</f>
        <v>2</v>
      </c>
      <c r="B12" s="1055">
        <v>3</v>
      </c>
      <c r="C12" s="1114" t="s">
        <v>59</v>
      </c>
      <c r="D12" s="1115"/>
      <c r="E12" s="1115"/>
      <c r="F12" s="1115"/>
      <c r="G12" s="1115"/>
      <c r="H12" s="1115"/>
      <c r="I12" s="1116"/>
      <c r="J12" s="1039" t="s">
        <v>68</v>
      </c>
      <c r="K12" s="1040"/>
      <c r="L12" s="1041"/>
      <c r="M12" s="1039" t="s">
        <v>68</v>
      </c>
      <c r="N12" s="1040"/>
      <c r="O12" s="1041"/>
      <c r="P12" s="1039" t="s">
        <v>70</v>
      </c>
      <c r="Q12" s="1040"/>
      <c r="R12" s="1041"/>
      <c r="S12" s="1039" t="s">
        <v>303</v>
      </c>
      <c r="T12" s="1040"/>
      <c r="U12" s="1041"/>
      <c r="V12" s="20"/>
      <c r="W12" s="21"/>
      <c r="X12" s="21"/>
      <c r="Y12" s="21"/>
      <c r="Z12" s="21"/>
      <c r="AA12" s="22"/>
      <c r="AB12" s="1036" t="s">
        <v>57</v>
      </c>
      <c r="AC12" s="1037"/>
      <c r="AD12" s="1038"/>
      <c r="AE12" s="1039"/>
      <c r="AF12" s="1040"/>
      <c r="AG12" s="1041"/>
      <c r="AH12" s="1036" t="s">
        <v>57</v>
      </c>
      <c r="AI12" s="1037"/>
      <c r="AJ12" s="1038"/>
      <c r="AK12" s="1039" t="s">
        <v>57</v>
      </c>
      <c r="AL12" s="1040"/>
      <c r="AM12" s="1041"/>
      <c r="AN12" s="1036" t="s">
        <v>68</v>
      </c>
      <c r="AO12" s="1037"/>
      <c r="AP12" s="1038"/>
      <c r="AQ12" s="1039" t="s">
        <v>57</v>
      </c>
      <c r="AR12" s="1040"/>
      <c r="AS12" s="1041"/>
      <c r="AT12" s="1036" t="s">
        <v>57</v>
      </c>
      <c r="AU12" s="1037"/>
      <c r="AV12" s="1038"/>
      <c r="AW12" s="1039" t="s">
        <v>68</v>
      </c>
      <c r="AX12" s="1040"/>
      <c r="AY12" s="1041"/>
      <c r="AZ12" s="1036" t="s">
        <v>57</v>
      </c>
      <c r="BA12" s="1037"/>
      <c r="BB12" s="1038"/>
      <c r="BC12" s="1039" t="s">
        <v>57</v>
      </c>
      <c r="BD12" s="1040"/>
      <c r="BE12" s="1041"/>
      <c r="BF12" s="1042">
        <f>SUM(BH12:BM15)</f>
        <v>13</v>
      </c>
      <c r="BG12" s="1043"/>
      <c r="BH12" s="1048">
        <f>COUNTIF(J12:BE12,"○")</f>
        <v>7</v>
      </c>
      <c r="BI12" s="1049"/>
      <c r="BJ12" s="1048">
        <f>COUNTIF(J12:BE12,"△")</f>
        <v>1</v>
      </c>
      <c r="BK12" s="1049"/>
      <c r="BL12" s="1048">
        <f>COUNTIF(J12:BE12,"●")</f>
        <v>5</v>
      </c>
      <c r="BM12" s="1049"/>
      <c r="BN12" s="1048">
        <f>BH12*3+BJ12*1</f>
        <v>22</v>
      </c>
      <c r="BO12" s="1049"/>
      <c r="BP12" s="1048">
        <f>SUM(J15,P15,V15,AB15,M15,S15,Y15,AE15,AH15,AK15,AZ15,BC15,AN15,AQ15,AT15,AW15)</f>
        <v>28</v>
      </c>
      <c r="BQ12" s="1049"/>
      <c r="BR12" s="1048">
        <f>SUM(L15,R15,X15,AD15,O15,U15,AA15,AG15,AJ15,AM15,BB15,BE15,AP15,AS15,AV15,AY15)</f>
        <v>11</v>
      </c>
      <c r="BS12" s="1049"/>
      <c r="BT12" s="1068">
        <f>BP12-BR12</f>
        <v>17</v>
      </c>
      <c r="BU12" s="1069"/>
      <c r="BV12" s="1074">
        <f>IF(ISBLANK(B12),"",RANK(BY12,$BY$4:$BY$35) )</f>
        <v>2</v>
      </c>
      <c r="BW12" s="1075"/>
      <c r="BX12" s="1076"/>
      <c r="BY12" s="1056">
        <f>BN12*10000+BT12*100+BP12</f>
        <v>221728</v>
      </c>
      <c r="CA12" s="50"/>
    </row>
    <row r="13" spans="1:82" ht="10.5" customHeight="1" x14ac:dyDescent="0.15">
      <c r="A13" s="1054"/>
      <c r="B13" s="1055"/>
      <c r="C13" s="1117"/>
      <c r="D13" s="1118"/>
      <c r="E13" s="1118"/>
      <c r="F13" s="1118"/>
      <c r="G13" s="1118"/>
      <c r="H13" s="1118"/>
      <c r="I13" s="1119"/>
      <c r="J13" s="37">
        <f>IF(ISBLANK(J12),"",X5)</f>
        <v>0</v>
      </c>
      <c r="K13" s="38" t="s">
        <v>18</v>
      </c>
      <c r="L13" s="39">
        <f>IF(ISBLANK(J12),"",V5)</f>
        <v>0</v>
      </c>
      <c r="M13" s="37">
        <f>IF(ISBLANK(M12),"",AA5)</f>
        <v>0</v>
      </c>
      <c r="N13" s="38" t="s">
        <v>18</v>
      </c>
      <c r="O13" s="39">
        <f>IF(ISBLANK(M12),"",Y5)</f>
        <v>1</v>
      </c>
      <c r="P13" s="37">
        <f>IF(ISBLANK(P12),"",X9)</f>
        <v>0</v>
      </c>
      <c r="Q13" s="38" t="s">
        <v>18</v>
      </c>
      <c r="R13" s="39">
        <f>IF(ISBLANK(P12),"",V9)</f>
        <v>0</v>
      </c>
      <c r="S13" s="37">
        <f>IF(ISBLANK(S12),"",AA9)</f>
        <v>0</v>
      </c>
      <c r="T13" s="38" t="s">
        <v>18</v>
      </c>
      <c r="U13" s="39">
        <f>IF(ISBLANK(S12),"",Y9)</f>
        <v>3</v>
      </c>
      <c r="V13" s="23"/>
      <c r="W13" s="24"/>
      <c r="X13" s="24"/>
      <c r="Y13" s="24"/>
      <c r="Z13" s="24"/>
      <c r="AA13" s="25"/>
      <c r="AB13" s="64">
        <v>0</v>
      </c>
      <c r="AC13" s="65" t="s">
        <v>18</v>
      </c>
      <c r="AD13" s="66">
        <v>1</v>
      </c>
      <c r="AE13" s="26"/>
      <c r="AF13" s="27" t="s">
        <v>18</v>
      </c>
      <c r="AG13" s="28"/>
      <c r="AH13" s="64">
        <v>1</v>
      </c>
      <c r="AI13" s="65" t="s">
        <v>18</v>
      </c>
      <c r="AJ13" s="66">
        <v>0</v>
      </c>
      <c r="AK13" s="26">
        <v>1</v>
      </c>
      <c r="AL13" s="27" t="s">
        <v>18</v>
      </c>
      <c r="AM13" s="28">
        <v>0</v>
      </c>
      <c r="AN13" s="64">
        <v>0</v>
      </c>
      <c r="AO13" s="65" t="s">
        <v>18</v>
      </c>
      <c r="AP13" s="66">
        <v>1</v>
      </c>
      <c r="AQ13" s="26">
        <v>1</v>
      </c>
      <c r="AR13" s="27" t="s">
        <v>18</v>
      </c>
      <c r="AS13" s="28">
        <v>0</v>
      </c>
      <c r="AT13" s="64">
        <v>1</v>
      </c>
      <c r="AU13" s="65" t="s">
        <v>18</v>
      </c>
      <c r="AV13" s="66">
        <v>0</v>
      </c>
      <c r="AW13" s="26">
        <v>0</v>
      </c>
      <c r="AX13" s="27" t="s">
        <v>18</v>
      </c>
      <c r="AY13" s="28">
        <v>0</v>
      </c>
      <c r="AZ13" s="64">
        <v>2</v>
      </c>
      <c r="BA13" s="65" t="s">
        <v>18</v>
      </c>
      <c r="BB13" s="66">
        <v>0</v>
      </c>
      <c r="BC13" s="26">
        <v>0</v>
      </c>
      <c r="BD13" s="27" t="s">
        <v>18</v>
      </c>
      <c r="BE13" s="28">
        <v>0</v>
      </c>
      <c r="BF13" s="1044"/>
      <c r="BG13" s="1045"/>
      <c r="BH13" s="1050"/>
      <c r="BI13" s="1051"/>
      <c r="BJ13" s="1050"/>
      <c r="BK13" s="1051"/>
      <c r="BL13" s="1050"/>
      <c r="BM13" s="1051"/>
      <c r="BN13" s="1050"/>
      <c r="BO13" s="1051"/>
      <c r="BP13" s="1050"/>
      <c r="BQ13" s="1051"/>
      <c r="BR13" s="1050"/>
      <c r="BS13" s="1051"/>
      <c r="BT13" s="1070"/>
      <c r="BU13" s="1071"/>
      <c r="BV13" s="1077"/>
      <c r="BW13" s="1078"/>
      <c r="BX13" s="1079"/>
      <c r="BY13" s="1056"/>
      <c r="CA13" s="50"/>
    </row>
    <row r="14" spans="1:82" ht="10.5" customHeight="1" x14ac:dyDescent="0.15">
      <c r="A14" s="1054"/>
      <c r="B14" s="1055"/>
      <c r="C14" s="1117"/>
      <c r="D14" s="1118"/>
      <c r="E14" s="1118"/>
      <c r="F14" s="1118"/>
      <c r="G14" s="1118"/>
      <c r="H14" s="1118"/>
      <c r="I14" s="1119"/>
      <c r="J14" s="37">
        <f>IF(ISBLANK(J12),"",X6)</f>
        <v>0</v>
      </c>
      <c r="K14" s="38" t="s">
        <v>19</v>
      </c>
      <c r="L14" s="39">
        <f>IF(ISBLANK(J12),"",V6)</f>
        <v>1</v>
      </c>
      <c r="M14" s="37">
        <f>IF(ISBLANK(M12),"",AA6)</f>
        <v>0</v>
      </c>
      <c r="N14" s="38" t="s">
        <v>19</v>
      </c>
      <c r="O14" s="39">
        <f>IF(ISBLANK(M12),"",Y6)</f>
        <v>1</v>
      </c>
      <c r="P14" s="37">
        <f>IF(ISBLANK(P12),"",X10)</f>
        <v>0</v>
      </c>
      <c r="Q14" s="38" t="s">
        <v>19</v>
      </c>
      <c r="R14" s="39">
        <f>IF(ISBLANK(P12),"",V10)</f>
        <v>0</v>
      </c>
      <c r="S14" s="37">
        <f>IF(ISBLANK(S12),"",AA10)</f>
        <v>1</v>
      </c>
      <c r="T14" s="38" t="s">
        <v>19</v>
      </c>
      <c r="U14" s="39">
        <f>IF(ISBLANK(S12),"",Y10)</f>
        <v>0</v>
      </c>
      <c r="V14" s="23"/>
      <c r="W14" s="24"/>
      <c r="X14" s="24"/>
      <c r="Y14" s="24"/>
      <c r="Z14" s="24"/>
      <c r="AA14" s="25"/>
      <c r="AB14" s="67">
        <v>5</v>
      </c>
      <c r="AC14" s="65" t="s">
        <v>19</v>
      </c>
      <c r="AD14" s="68">
        <v>0</v>
      </c>
      <c r="AE14" s="29"/>
      <c r="AF14" s="27" t="s">
        <v>19</v>
      </c>
      <c r="AG14" s="30"/>
      <c r="AH14" s="67">
        <v>2</v>
      </c>
      <c r="AI14" s="65" t="s">
        <v>19</v>
      </c>
      <c r="AJ14" s="68">
        <v>1</v>
      </c>
      <c r="AK14" s="29">
        <v>6</v>
      </c>
      <c r="AL14" s="27" t="s">
        <v>19</v>
      </c>
      <c r="AM14" s="30">
        <v>1</v>
      </c>
      <c r="AN14" s="67">
        <v>0</v>
      </c>
      <c r="AO14" s="65" t="s">
        <v>19</v>
      </c>
      <c r="AP14" s="68">
        <v>0</v>
      </c>
      <c r="AQ14" s="29">
        <v>2</v>
      </c>
      <c r="AR14" s="27" t="s">
        <v>19</v>
      </c>
      <c r="AS14" s="30">
        <v>0</v>
      </c>
      <c r="AT14" s="67">
        <v>2</v>
      </c>
      <c r="AU14" s="65" t="s">
        <v>19</v>
      </c>
      <c r="AV14" s="68">
        <v>0</v>
      </c>
      <c r="AW14" s="29">
        <v>0</v>
      </c>
      <c r="AX14" s="27" t="s">
        <v>19</v>
      </c>
      <c r="AY14" s="30">
        <v>1</v>
      </c>
      <c r="AZ14" s="67">
        <v>0</v>
      </c>
      <c r="BA14" s="65" t="s">
        <v>19</v>
      </c>
      <c r="BB14" s="68">
        <v>0</v>
      </c>
      <c r="BC14" s="29">
        <v>4</v>
      </c>
      <c r="BD14" s="27" t="s">
        <v>19</v>
      </c>
      <c r="BE14" s="30">
        <v>0</v>
      </c>
      <c r="BF14" s="1044"/>
      <c r="BG14" s="1045"/>
      <c r="BH14" s="1050"/>
      <c r="BI14" s="1051"/>
      <c r="BJ14" s="1050"/>
      <c r="BK14" s="1051"/>
      <c r="BL14" s="1050"/>
      <c r="BM14" s="1051"/>
      <c r="BN14" s="1050"/>
      <c r="BO14" s="1051"/>
      <c r="BP14" s="1050"/>
      <c r="BQ14" s="1051"/>
      <c r="BR14" s="1050"/>
      <c r="BS14" s="1051"/>
      <c r="BT14" s="1070"/>
      <c r="BU14" s="1071"/>
      <c r="BV14" s="1077"/>
      <c r="BW14" s="1078"/>
      <c r="BX14" s="1079"/>
      <c r="BY14" s="1056"/>
      <c r="CA14" s="50"/>
    </row>
    <row r="15" spans="1:82" ht="10.5" customHeight="1" x14ac:dyDescent="0.15">
      <c r="A15" s="1054"/>
      <c r="B15" s="1055"/>
      <c r="C15" s="1120"/>
      <c r="D15" s="1121"/>
      <c r="E15" s="1121"/>
      <c r="F15" s="1121"/>
      <c r="G15" s="1121"/>
      <c r="H15" s="1121"/>
      <c r="I15" s="1122"/>
      <c r="J15" s="34">
        <f>IF(ISBLANK(J12),"",SUM(J13:J14))</f>
        <v>0</v>
      </c>
      <c r="K15" s="35" t="s">
        <v>20</v>
      </c>
      <c r="L15" s="36">
        <f>IF(ISBLANK(J12),"",SUM(L13:L14))</f>
        <v>1</v>
      </c>
      <c r="M15" s="34">
        <f>IF(ISBLANK(M12),"",SUM(M13:M14))</f>
        <v>0</v>
      </c>
      <c r="N15" s="35" t="s">
        <v>20</v>
      </c>
      <c r="O15" s="36">
        <f>IF(ISBLANK(M12),"",SUM(O13:O14))</f>
        <v>2</v>
      </c>
      <c r="P15" s="34">
        <f>IF(ISBLANK(P12),"",SUM(P13:P14))</f>
        <v>0</v>
      </c>
      <c r="Q15" s="35" t="s">
        <v>20</v>
      </c>
      <c r="R15" s="36">
        <f>IF(ISBLANK(P12),"",SUM(R13:R14))</f>
        <v>0</v>
      </c>
      <c r="S15" s="34">
        <f>IF(ISBLANK(S12),"",SUM(S13:S14))</f>
        <v>1</v>
      </c>
      <c r="T15" s="35" t="s">
        <v>20</v>
      </c>
      <c r="U15" s="36">
        <f>IF(ISBLANK(S12),"",SUM(U13:U14))</f>
        <v>3</v>
      </c>
      <c r="V15" s="31"/>
      <c r="W15" s="32"/>
      <c r="X15" s="32"/>
      <c r="Y15" s="32"/>
      <c r="Z15" s="32"/>
      <c r="AA15" s="33"/>
      <c r="AB15" s="34">
        <f>IF(ISBLANK(AB12),"",SUM(AB13:AB14))</f>
        <v>5</v>
      </c>
      <c r="AC15" s="35" t="s">
        <v>20</v>
      </c>
      <c r="AD15" s="36">
        <f>IF(ISBLANK(AB12),"",SUM(AD13:AD14))</f>
        <v>1</v>
      </c>
      <c r="AE15" s="34" t="str">
        <f>IF(ISBLANK(AE12),"",SUM(AE13:AE14))</f>
        <v/>
      </c>
      <c r="AF15" s="35" t="s">
        <v>20</v>
      </c>
      <c r="AG15" s="36" t="str">
        <f>IF(ISBLANK(AE12),"",SUM(AG13:AG14))</f>
        <v/>
      </c>
      <c r="AH15" s="34">
        <f>IF(ISBLANK(AH12),"",SUM(AH13:AH14))</f>
        <v>3</v>
      </c>
      <c r="AI15" s="35" t="s">
        <v>20</v>
      </c>
      <c r="AJ15" s="36">
        <f>IF(ISBLANK(AH12),"",SUM(AJ13:AJ14))</f>
        <v>1</v>
      </c>
      <c r="AK15" s="34">
        <f>IF(ISBLANK(AK12),"",SUM(AK13:AK14))</f>
        <v>7</v>
      </c>
      <c r="AL15" s="35" t="s">
        <v>20</v>
      </c>
      <c r="AM15" s="36">
        <f>IF(ISBLANK(AK12),"",SUM(AM13:AM14))</f>
        <v>1</v>
      </c>
      <c r="AN15" s="34">
        <f>IF(ISBLANK(AN12),"",SUM(AN13:AN14))</f>
        <v>0</v>
      </c>
      <c r="AO15" s="35" t="s">
        <v>20</v>
      </c>
      <c r="AP15" s="36">
        <f>IF(ISBLANK(AN12),"",SUM(AP13:AP14))</f>
        <v>1</v>
      </c>
      <c r="AQ15" s="34">
        <f>IF(ISBLANK(AQ12),"",SUM(AQ13:AQ14))</f>
        <v>3</v>
      </c>
      <c r="AR15" s="35" t="s">
        <v>20</v>
      </c>
      <c r="AS15" s="36">
        <f>IF(ISBLANK(AQ12),"",SUM(AS13:AS14))</f>
        <v>0</v>
      </c>
      <c r="AT15" s="34">
        <f>IF(ISBLANK(AT12),"",SUM(AT13:AT14))</f>
        <v>3</v>
      </c>
      <c r="AU15" s="35" t="s">
        <v>20</v>
      </c>
      <c r="AV15" s="36">
        <f>IF(ISBLANK(AT12),"",SUM(AV13:AV14))</f>
        <v>0</v>
      </c>
      <c r="AW15" s="34">
        <f>IF(ISBLANK(AW12),"",SUM(AW13:AW14))</f>
        <v>0</v>
      </c>
      <c r="AX15" s="35" t="s">
        <v>20</v>
      </c>
      <c r="AY15" s="36">
        <f>IF(ISBLANK(AW12),"",SUM(AY13:AY14))</f>
        <v>1</v>
      </c>
      <c r="AZ15" s="34">
        <f>IF(ISBLANK(AZ12),"",SUM(AZ13:AZ14))</f>
        <v>2</v>
      </c>
      <c r="BA15" s="35" t="s">
        <v>20</v>
      </c>
      <c r="BB15" s="36">
        <f>IF(ISBLANK(AZ12),"",SUM(BB13:BB14))</f>
        <v>0</v>
      </c>
      <c r="BC15" s="34">
        <f>IF(ISBLANK(BC12),"",SUM(BC13:BC14))</f>
        <v>4</v>
      </c>
      <c r="BD15" s="35" t="s">
        <v>20</v>
      </c>
      <c r="BE15" s="36">
        <f>IF(ISBLANK(BC12),"",SUM(BE13:BE14))</f>
        <v>0</v>
      </c>
      <c r="BF15" s="1046"/>
      <c r="BG15" s="1047"/>
      <c r="BH15" s="1052"/>
      <c r="BI15" s="1053"/>
      <c r="BJ15" s="1052"/>
      <c r="BK15" s="1053"/>
      <c r="BL15" s="1052"/>
      <c r="BM15" s="1053"/>
      <c r="BN15" s="1052"/>
      <c r="BO15" s="1053"/>
      <c r="BP15" s="1052"/>
      <c r="BQ15" s="1053"/>
      <c r="BR15" s="1052"/>
      <c r="BS15" s="1053"/>
      <c r="BT15" s="1072"/>
      <c r="BU15" s="1073"/>
      <c r="BV15" s="1080"/>
      <c r="BW15" s="1081"/>
      <c r="BX15" s="1082"/>
      <c r="BY15" s="1056"/>
      <c r="CA15" s="50"/>
    </row>
    <row r="16" spans="1:82" ht="18" customHeight="1" x14ac:dyDescent="0.15">
      <c r="A16" s="1054">
        <f>BV16</f>
        <v>6</v>
      </c>
      <c r="B16" s="1055">
        <v>4</v>
      </c>
      <c r="C16" s="1114" t="s">
        <v>60</v>
      </c>
      <c r="D16" s="1115"/>
      <c r="E16" s="1115"/>
      <c r="F16" s="1115"/>
      <c r="G16" s="1115"/>
      <c r="H16" s="1115"/>
      <c r="I16" s="1116"/>
      <c r="J16" s="1039" t="s">
        <v>68</v>
      </c>
      <c r="K16" s="1040"/>
      <c r="L16" s="1041"/>
      <c r="M16" s="1039" t="s">
        <v>68</v>
      </c>
      <c r="N16" s="1040"/>
      <c r="O16" s="1041"/>
      <c r="P16" s="1039" t="s">
        <v>68</v>
      </c>
      <c r="Q16" s="1040"/>
      <c r="R16" s="1041"/>
      <c r="S16" s="1039" t="s">
        <v>57</v>
      </c>
      <c r="T16" s="1040"/>
      <c r="U16" s="1041"/>
      <c r="V16" s="1039" t="s">
        <v>68</v>
      </c>
      <c r="W16" s="1040"/>
      <c r="X16" s="1041"/>
      <c r="Y16" s="1039"/>
      <c r="Z16" s="1040"/>
      <c r="AA16" s="1041"/>
      <c r="AB16" s="20"/>
      <c r="AC16" s="21"/>
      <c r="AD16" s="21"/>
      <c r="AE16" s="21"/>
      <c r="AF16" s="21"/>
      <c r="AG16" s="22"/>
      <c r="AH16" s="1036" t="s">
        <v>70</v>
      </c>
      <c r="AI16" s="1037"/>
      <c r="AJ16" s="1038"/>
      <c r="AK16" s="1039"/>
      <c r="AL16" s="1040"/>
      <c r="AM16" s="1041"/>
      <c r="AN16" s="1036" t="s">
        <v>68</v>
      </c>
      <c r="AO16" s="1037"/>
      <c r="AP16" s="1038"/>
      <c r="AQ16" s="1039"/>
      <c r="AR16" s="1040"/>
      <c r="AS16" s="1041"/>
      <c r="AT16" s="1036" t="s">
        <v>68</v>
      </c>
      <c r="AU16" s="1037"/>
      <c r="AV16" s="1038"/>
      <c r="AW16" s="1039" t="s">
        <v>68</v>
      </c>
      <c r="AX16" s="1040"/>
      <c r="AY16" s="1041"/>
      <c r="AZ16" s="1036" t="s">
        <v>57</v>
      </c>
      <c r="BA16" s="1037"/>
      <c r="BB16" s="1038"/>
      <c r="BC16" s="1039" t="s">
        <v>57</v>
      </c>
      <c r="BD16" s="1040"/>
      <c r="BE16" s="1041"/>
      <c r="BF16" s="1042">
        <f>SUM(BH16:BM19)</f>
        <v>11</v>
      </c>
      <c r="BG16" s="1043"/>
      <c r="BH16" s="1048">
        <f>COUNTIF(J16:BE16,"○")</f>
        <v>3</v>
      </c>
      <c r="BI16" s="1049"/>
      <c r="BJ16" s="1048">
        <f>COUNTIF(J16:BE16,"△")</f>
        <v>1</v>
      </c>
      <c r="BK16" s="1049"/>
      <c r="BL16" s="1048">
        <f>COUNTIF(J16:BE16,"●")</f>
        <v>7</v>
      </c>
      <c r="BM16" s="1049"/>
      <c r="BN16" s="1048">
        <f>BH16*3+BJ16*1</f>
        <v>10</v>
      </c>
      <c r="BO16" s="1049"/>
      <c r="BP16" s="1048">
        <f>SUM(J19,P19,V19,AB19,M19,S19,Y19,AE19,AH19,AK19,AZ19,BC19,AN19,AQ19,AT19,AW19)</f>
        <v>6</v>
      </c>
      <c r="BQ16" s="1049"/>
      <c r="BR16" s="1048">
        <f>SUM(L19,R19,X19,AD19,O19,U19,AA19,AG19,AJ19,AM19,BB19,BE19,AP19,AS19,AV19,AY19)</f>
        <v>23</v>
      </c>
      <c r="BS16" s="1049"/>
      <c r="BT16" s="1068">
        <f>BP16-BR16</f>
        <v>-17</v>
      </c>
      <c r="BU16" s="1069"/>
      <c r="BV16" s="1074">
        <f>IF(ISBLANK(B16),"",RANK(BY16,$BY$4:$BY$35) )</f>
        <v>6</v>
      </c>
      <c r="BW16" s="1075"/>
      <c r="BX16" s="1076"/>
      <c r="BY16" s="1056">
        <f>BN16*10000+BT16*100+BP16</f>
        <v>98306</v>
      </c>
      <c r="CA16" s="50"/>
    </row>
    <row r="17" spans="1:79" ht="10.5" customHeight="1" x14ac:dyDescent="0.15">
      <c r="A17" s="1054"/>
      <c r="B17" s="1055"/>
      <c r="C17" s="1117"/>
      <c r="D17" s="1118"/>
      <c r="E17" s="1118"/>
      <c r="F17" s="1118"/>
      <c r="G17" s="1118"/>
      <c r="H17" s="1118"/>
      <c r="I17" s="1119"/>
      <c r="J17" s="37">
        <f>IF(ISBLANK(J16),"",AD5)</f>
        <v>0</v>
      </c>
      <c r="K17" s="38" t="s">
        <v>18</v>
      </c>
      <c r="L17" s="39">
        <f>IF(ISBLANK(J16),"",AB5)</f>
        <v>2</v>
      </c>
      <c r="M17" s="37">
        <f>IF(ISBLANK(M16),"",AG5)</f>
        <v>0</v>
      </c>
      <c r="N17" s="38" t="s">
        <v>18</v>
      </c>
      <c r="O17" s="39">
        <f>IF(ISBLANK(M16),"",AE5)</f>
        <v>2</v>
      </c>
      <c r="P17" s="37">
        <f>IF(ISBLANK(P16),"",AD9)</f>
        <v>0</v>
      </c>
      <c r="Q17" s="38" t="s">
        <v>18</v>
      </c>
      <c r="R17" s="39">
        <f>IF(ISBLANK(P16),"",AB9)</f>
        <v>2</v>
      </c>
      <c r="S17" s="37">
        <f>IF(ISBLANK(S16),"",AG9)</f>
        <v>1</v>
      </c>
      <c r="T17" s="38" t="s">
        <v>18</v>
      </c>
      <c r="U17" s="39">
        <f>IF(ISBLANK(S16),"",AE9)</f>
        <v>0</v>
      </c>
      <c r="V17" s="37">
        <f>IF(ISBLANK(V16),"",AD13)</f>
        <v>1</v>
      </c>
      <c r="W17" s="38" t="s">
        <v>18</v>
      </c>
      <c r="X17" s="39">
        <f>IF(ISBLANK(V16),"",AB13)</f>
        <v>0</v>
      </c>
      <c r="Y17" s="37" t="str">
        <f>IF(ISBLANK(Y16),"",AG13)</f>
        <v/>
      </c>
      <c r="Z17" s="38" t="s">
        <v>18</v>
      </c>
      <c r="AA17" s="39" t="str">
        <f>IF(ISBLANK(Y16),"",AE13)</f>
        <v/>
      </c>
      <c r="AB17" s="23"/>
      <c r="AC17" s="24"/>
      <c r="AD17" s="24"/>
      <c r="AE17" s="24"/>
      <c r="AF17" s="24"/>
      <c r="AG17" s="25"/>
      <c r="AH17" s="64">
        <v>0</v>
      </c>
      <c r="AI17" s="65" t="s">
        <v>18</v>
      </c>
      <c r="AJ17" s="66">
        <v>0</v>
      </c>
      <c r="AK17" s="26"/>
      <c r="AL17" s="27" t="s">
        <v>18</v>
      </c>
      <c r="AM17" s="28"/>
      <c r="AN17" s="64">
        <v>0</v>
      </c>
      <c r="AO17" s="65" t="s">
        <v>18</v>
      </c>
      <c r="AP17" s="66">
        <v>2</v>
      </c>
      <c r="AQ17" s="26"/>
      <c r="AR17" s="27" t="s">
        <v>18</v>
      </c>
      <c r="AS17" s="28"/>
      <c r="AT17" s="64">
        <v>0</v>
      </c>
      <c r="AU17" s="65" t="s">
        <v>18</v>
      </c>
      <c r="AV17" s="66">
        <v>0</v>
      </c>
      <c r="AW17" s="26">
        <v>0</v>
      </c>
      <c r="AX17" s="27" t="s">
        <v>18</v>
      </c>
      <c r="AY17" s="28">
        <v>2</v>
      </c>
      <c r="AZ17" s="64">
        <v>0</v>
      </c>
      <c r="BA17" s="65" t="s">
        <v>18</v>
      </c>
      <c r="BB17" s="66">
        <v>0</v>
      </c>
      <c r="BC17" s="26">
        <v>0</v>
      </c>
      <c r="BD17" s="27" t="s">
        <v>18</v>
      </c>
      <c r="BE17" s="28">
        <v>0</v>
      </c>
      <c r="BF17" s="1044"/>
      <c r="BG17" s="1045"/>
      <c r="BH17" s="1050"/>
      <c r="BI17" s="1051"/>
      <c r="BJ17" s="1050"/>
      <c r="BK17" s="1051"/>
      <c r="BL17" s="1050"/>
      <c r="BM17" s="1051"/>
      <c r="BN17" s="1050"/>
      <c r="BO17" s="1051"/>
      <c r="BP17" s="1050"/>
      <c r="BQ17" s="1051"/>
      <c r="BR17" s="1050"/>
      <c r="BS17" s="1051"/>
      <c r="BT17" s="1070"/>
      <c r="BU17" s="1071"/>
      <c r="BV17" s="1077"/>
      <c r="BW17" s="1078"/>
      <c r="BX17" s="1079"/>
      <c r="BY17" s="1056"/>
      <c r="CA17" s="50"/>
    </row>
    <row r="18" spans="1:79" ht="10.5" customHeight="1" x14ac:dyDescent="0.15">
      <c r="A18" s="1054"/>
      <c r="B18" s="1055"/>
      <c r="C18" s="1117"/>
      <c r="D18" s="1118"/>
      <c r="E18" s="1118"/>
      <c r="F18" s="1118"/>
      <c r="G18" s="1118"/>
      <c r="H18" s="1118"/>
      <c r="I18" s="1119"/>
      <c r="J18" s="37">
        <f>IF(ISBLANK(J16),"",AD6)</f>
        <v>0</v>
      </c>
      <c r="K18" s="38" t="s">
        <v>19</v>
      </c>
      <c r="L18" s="39">
        <f>IF(ISBLANK(J16),"",AB6)</f>
        <v>2</v>
      </c>
      <c r="M18" s="37">
        <f>IF(ISBLANK(M16),"",AG6)</f>
        <v>1</v>
      </c>
      <c r="N18" s="38" t="s">
        <v>19</v>
      </c>
      <c r="O18" s="39">
        <f>IF(ISBLANK(M16),"",AE6)</f>
        <v>3</v>
      </c>
      <c r="P18" s="37">
        <f>IF(ISBLANK(P16),"",AD10)</f>
        <v>0</v>
      </c>
      <c r="Q18" s="38" t="s">
        <v>19</v>
      </c>
      <c r="R18" s="39">
        <f>IF(ISBLANK(P16),"",AB10)</f>
        <v>0</v>
      </c>
      <c r="S18" s="37">
        <f>IF(ISBLANK(S16),"",AG10)</f>
        <v>0</v>
      </c>
      <c r="T18" s="38" t="s">
        <v>19</v>
      </c>
      <c r="U18" s="39">
        <f>IF(ISBLANK(S16),"",AE10)</f>
        <v>0</v>
      </c>
      <c r="V18" s="37">
        <f>IF(ISBLANK(V16),"",AD14)</f>
        <v>0</v>
      </c>
      <c r="W18" s="38" t="s">
        <v>19</v>
      </c>
      <c r="X18" s="39">
        <f>IF(ISBLANK(V16),"",AB14)</f>
        <v>5</v>
      </c>
      <c r="Y18" s="37" t="str">
        <f>IF(ISBLANK(Y16),"",AG14)</f>
        <v/>
      </c>
      <c r="Z18" s="38" t="s">
        <v>19</v>
      </c>
      <c r="AA18" s="39" t="str">
        <f>IF(ISBLANK(Y16),"",AE14)</f>
        <v/>
      </c>
      <c r="AB18" s="23"/>
      <c r="AC18" s="24"/>
      <c r="AD18" s="24"/>
      <c r="AE18" s="24"/>
      <c r="AF18" s="24"/>
      <c r="AG18" s="25"/>
      <c r="AH18" s="67">
        <v>0</v>
      </c>
      <c r="AI18" s="65" t="s">
        <v>19</v>
      </c>
      <c r="AJ18" s="68">
        <v>0</v>
      </c>
      <c r="AK18" s="29"/>
      <c r="AL18" s="27" t="s">
        <v>19</v>
      </c>
      <c r="AM18" s="30"/>
      <c r="AN18" s="67">
        <v>0</v>
      </c>
      <c r="AO18" s="65" t="s">
        <v>19</v>
      </c>
      <c r="AP18" s="68">
        <v>1</v>
      </c>
      <c r="AQ18" s="29"/>
      <c r="AR18" s="27" t="s">
        <v>19</v>
      </c>
      <c r="AS18" s="30"/>
      <c r="AT18" s="67">
        <v>0</v>
      </c>
      <c r="AU18" s="65" t="s">
        <v>19</v>
      </c>
      <c r="AV18" s="68">
        <v>1</v>
      </c>
      <c r="AW18" s="29">
        <v>0</v>
      </c>
      <c r="AX18" s="27" t="s">
        <v>19</v>
      </c>
      <c r="AY18" s="30">
        <v>1</v>
      </c>
      <c r="AZ18" s="67">
        <v>1</v>
      </c>
      <c r="BA18" s="65" t="s">
        <v>19</v>
      </c>
      <c r="BB18" s="68">
        <v>0</v>
      </c>
      <c r="BC18" s="29">
        <v>2</v>
      </c>
      <c r="BD18" s="27" t="s">
        <v>19</v>
      </c>
      <c r="BE18" s="30">
        <v>0</v>
      </c>
      <c r="BF18" s="1044"/>
      <c r="BG18" s="1045"/>
      <c r="BH18" s="1050"/>
      <c r="BI18" s="1051"/>
      <c r="BJ18" s="1050"/>
      <c r="BK18" s="1051"/>
      <c r="BL18" s="1050"/>
      <c r="BM18" s="1051"/>
      <c r="BN18" s="1050"/>
      <c r="BO18" s="1051"/>
      <c r="BP18" s="1050"/>
      <c r="BQ18" s="1051"/>
      <c r="BR18" s="1050"/>
      <c r="BS18" s="1051"/>
      <c r="BT18" s="1070"/>
      <c r="BU18" s="1071"/>
      <c r="BV18" s="1077"/>
      <c r="BW18" s="1078"/>
      <c r="BX18" s="1079"/>
      <c r="BY18" s="1056"/>
      <c r="CA18" s="50"/>
    </row>
    <row r="19" spans="1:79" ht="10.5" customHeight="1" x14ac:dyDescent="0.15">
      <c r="A19" s="1054"/>
      <c r="B19" s="1055"/>
      <c r="C19" s="1120"/>
      <c r="D19" s="1121"/>
      <c r="E19" s="1121"/>
      <c r="F19" s="1121"/>
      <c r="G19" s="1121"/>
      <c r="H19" s="1121"/>
      <c r="I19" s="1122"/>
      <c r="J19" s="34">
        <f>IF(ISBLANK(J16),"",SUM(J17:J18))</f>
        <v>0</v>
      </c>
      <c r="K19" s="35" t="s">
        <v>20</v>
      </c>
      <c r="L19" s="36">
        <f>IF(ISBLANK(J16),"",SUM(L17:L18))</f>
        <v>4</v>
      </c>
      <c r="M19" s="34">
        <f>IF(ISBLANK(M16),"",SUM(M17:M18))</f>
        <v>1</v>
      </c>
      <c r="N19" s="35" t="s">
        <v>20</v>
      </c>
      <c r="O19" s="36">
        <f>IF(ISBLANK(M16),"",SUM(O17:O18))</f>
        <v>5</v>
      </c>
      <c r="P19" s="34">
        <f>IF(ISBLANK(P16),"",SUM(P17:P18))</f>
        <v>0</v>
      </c>
      <c r="Q19" s="35" t="s">
        <v>20</v>
      </c>
      <c r="R19" s="36">
        <f>IF(ISBLANK(P16),"",SUM(R17:R18))</f>
        <v>2</v>
      </c>
      <c r="S19" s="34">
        <f>IF(ISBLANK(S16),"",SUM(S17:S18))</f>
        <v>1</v>
      </c>
      <c r="T19" s="35" t="s">
        <v>20</v>
      </c>
      <c r="U19" s="36">
        <f>IF(ISBLANK(S16),"",SUM(U17:U18))</f>
        <v>0</v>
      </c>
      <c r="V19" s="34">
        <f>IF(ISBLANK(V16),"",SUM(V17:V18))</f>
        <v>1</v>
      </c>
      <c r="W19" s="35" t="s">
        <v>20</v>
      </c>
      <c r="X19" s="36">
        <f>IF(ISBLANK(V16),"",SUM(X17:X18))</f>
        <v>5</v>
      </c>
      <c r="Y19" s="34" t="str">
        <f>IF(ISBLANK(Y16),"",SUM(Y17:Y18))</f>
        <v/>
      </c>
      <c r="Z19" s="35" t="s">
        <v>20</v>
      </c>
      <c r="AA19" s="36" t="str">
        <f>IF(ISBLANK(Y16),"",SUM(AA17:AA18))</f>
        <v/>
      </c>
      <c r="AB19" s="31"/>
      <c r="AC19" s="32"/>
      <c r="AD19" s="32"/>
      <c r="AE19" s="32"/>
      <c r="AF19" s="32"/>
      <c r="AG19" s="33"/>
      <c r="AH19" s="34">
        <f>IF(ISBLANK(AH16),"",SUM(AH17:AH18))</f>
        <v>0</v>
      </c>
      <c r="AI19" s="35" t="s">
        <v>20</v>
      </c>
      <c r="AJ19" s="36">
        <f>IF(ISBLANK(AH16),"",SUM(AJ17:AJ18))</f>
        <v>0</v>
      </c>
      <c r="AK19" s="34" t="str">
        <f>IF(ISBLANK(AK16),"",SUM(AK17:AK18))</f>
        <v/>
      </c>
      <c r="AL19" s="35" t="s">
        <v>20</v>
      </c>
      <c r="AM19" s="36" t="str">
        <f>IF(ISBLANK(AK16),"",SUM(AM17:AM18))</f>
        <v/>
      </c>
      <c r="AN19" s="34">
        <f>IF(ISBLANK(AN16),"",SUM(AN17:AN18))</f>
        <v>0</v>
      </c>
      <c r="AO19" s="35" t="s">
        <v>20</v>
      </c>
      <c r="AP19" s="36">
        <f>IF(ISBLANK(AN16),"",SUM(AP17:AP18))</f>
        <v>3</v>
      </c>
      <c r="AQ19" s="34" t="str">
        <f>IF(ISBLANK(AQ16),"",SUM(AQ17:AQ18))</f>
        <v/>
      </c>
      <c r="AR19" s="35" t="s">
        <v>20</v>
      </c>
      <c r="AS19" s="36" t="str">
        <f>IF(ISBLANK(AQ16),"",SUM(AS17:AS18))</f>
        <v/>
      </c>
      <c r="AT19" s="34">
        <f>IF(ISBLANK(AT16),"",SUM(AT17:AT18))</f>
        <v>0</v>
      </c>
      <c r="AU19" s="35" t="s">
        <v>20</v>
      </c>
      <c r="AV19" s="36">
        <f>IF(ISBLANK(AT16),"",SUM(AV17:AV18))</f>
        <v>1</v>
      </c>
      <c r="AW19" s="34">
        <f>IF(ISBLANK(AW16),"",SUM(AW17:AW18))</f>
        <v>0</v>
      </c>
      <c r="AX19" s="35" t="s">
        <v>20</v>
      </c>
      <c r="AY19" s="36">
        <f>IF(ISBLANK(AW16),"",SUM(AY17:AY18))</f>
        <v>3</v>
      </c>
      <c r="AZ19" s="34">
        <f>IF(ISBLANK(AZ16),"",SUM(AZ17:AZ18))</f>
        <v>1</v>
      </c>
      <c r="BA19" s="35" t="s">
        <v>20</v>
      </c>
      <c r="BB19" s="36">
        <f>IF(ISBLANK(AZ16),"",SUM(BB17:BB18))</f>
        <v>0</v>
      </c>
      <c r="BC19" s="34">
        <f>IF(ISBLANK(BC16),"",SUM(BC17:BC18))</f>
        <v>2</v>
      </c>
      <c r="BD19" s="35" t="s">
        <v>20</v>
      </c>
      <c r="BE19" s="36">
        <f>IF(ISBLANK(BC16),"",SUM(BE17:BE18))</f>
        <v>0</v>
      </c>
      <c r="BF19" s="1046"/>
      <c r="BG19" s="1047"/>
      <c r="BH19" s="1052"/>
      <c r="BI19" s="1053"/>
      <c r="BJ19" s="1052"/>
      <c r="BK19" s="1053"/>
      <c r="BL19" s="1052"/>
      <c r="BM19" s="1053"/>
      <c r="BN19" s="1052"/>
      <c r="BO19" s="1053"/>
      <c r="BP19" s="1052"/>
      <c r="BQ19" s="1053"/>
      <c r="BR19" s="1052"/>
      <c r="BS19" s="1053"/>
      <c r="BT19" s="1072"/>
      <c r="BU19" s="1073"/>
      <c r="BV19" s="1080"/>
      <c r="BW19" s="1081"/>
      <c r="BX19" s="1082"/>
      <c r="BY19" s="1056"/>
      <c r="CA19" s="50"/>
    </row>
    <row r="20" spans="1:79" s="48" customFormat="1" ht="18" customHeight="1" x14ac:dyDescent="0.15">
      <c r="A20" s="1054">
        <f>BV20</f>
        <v>7</v>
      </c>
      <c r="B20" s="1055">
        <v>5</v>
      </c>
      <c r="C20" s="1114" t="s">
        <v>42</v>
      </c>
      <c r="D20" s="1115"/>
      <c r="E20" s="1115"/>
      <c r="F20" s="1115"/>
      <c r="G20" s="1115"/>
      <c r="H20" s="1115"/>
      <c r="I20" s="1116"/>
      <c r="J20" s="1039" t="s">
        <v>68</v>
      </c>
      <c r="K20" s="1040"/>
      <c r="L20" s="1041"/>
      <c r="M20" s="1039"/>
      <c r="N20" s="1040"/>
      <c r="O20" s="1041"/>
      <c r="P20" s="1039" t="s">
        <v>68</v>
      </c>
      <c r="Q20" s="1040"/>
      <c r="R20" s="1041"/>
      <c r="S20" s="1039"/>
      <c r="T20" s="1040"/>
      <c r="U20" s="1041"/>
      <c r="V20" s="1039" t="s">
        <v>68</v>
      </c>
      <c r="W20" s="1040"/>
      <c r="X20" s="1041"/>
      <c r="Y20" s="1039" t="s">
        <v>68</v>
      </c>
      <c r="Z20" s="1040"/>
      <c r="AA20" s="1041"/>
      <c r="AB20" s="1039" t="s">
        <v>70</v>
      </c>
      <c r="AC20" s="1040"/>
      <c r="AD20" s="1041"/>
      <c r="AE20" s="1039"/>
      <c r="AF20" s="1040"/>
      <c r="AG20" s="1041"/>
      <c r="AH20" s="20"/>
      <c r="AI20" s="21"/>
      <c r="AJ20" s="21"/>
      <c r="AK20" s="21"/>
      <c r="AL20" s="21"/>
      <c r="AM20" s="22"/>
      <c r="AN20" s="1036" t="s">
        <v>68</v>
      </c>
      <c r="AO20" s="1037"/>
      <c r="AP20" s="1038"/>
      <c r="AQ20" s="1039" t="s">
        <v>68</v>
      </c>
      <c r="AR20" s="1040"/>
      <c r="AS20" s="1041"/>
      <c r="AT20" s="1036" t="s">
        <v>57</v>
      </c>
      <c r="AU20" s="1037"/>
      <c r="AV20" s="1038"/>
      <c r="AW20" s="1039" t="s">
        <v>68</v>
      </c>
      <c r="AX20" s="1040"/>
      <c r="AY20" s="1041"/>
      <c r="AZ20" s="1036" t="s">
        <v>70</v>
      </c>
      <c r="BA20" s="1037"/>
      <c r="BB20" s="1038"/>
      <c r="BC20" s="1039" t="s">
        <v>57</v>
      </c>
      <c r="BD20" s="1040"/>
      <c r="BE20" s="1041"/>
      <c r="BF20" s="1042">
        <f>SUM(BH20:BM23)</f>
        <v>11</v>
      </c>
      <c r="BG20" s="1043"/>
      <c r="BH20" s="1048">
        <f>COUNTIF(J20:BE20,"○")</f>
        <v>2</v>
      </c>
      <c r="BI20" s="1049"/>
      <c r="BJ20" s="1048">
        <f>COUNTIF(J20:BE20,"△")</f>
        <v>2</v>
      </c>
      <c r="BK20" s="1049"/>
      <c r="BL20" s="1048">
        <f>COUNTIF(J20:BE20,"●")</f>
        <v>7</v>
      </c>
      <c r="BM20" s="1049"/>
      <c r="BN20" s="1048">
        <f>BH20*3+BJ20*1</f>
        <v>8</v>
      </c>
      <c r="BO20" s="1049"/>
      <c r="BP20" s="1048">
        <f>SUM(J23,P23,V23,AB23,M23,S23,Y23,AE23,AH23,AK23,AZ23,BC23,AN23,AQ23,AT23,AW23)</f>
        <v>7</v>
      </c>
      <c r="BQ20" s="1049"/>
      <c r="BR20" s="1048">
        <f>SUM(L23,R23,X23,AD23,O23,U23,AA23,AG23,AJ23,AM23,BB23,BE23,AP23,AS23,AV23,AY23)</f>
        <v>27</v>
      </c>
      <c r="BS20" s="1049"/>
      <c r="BT20" s="1068">
        <f>BP20-BR20</f>
        <v>-20</v>
      </c>
      <c r="BU20" s="1069"/>
      <c r="BV20" s="1074">
        <f>IF(ISBLANK(B20),"",RANK(BY20,$BY$4:$BY$35) )</f>
        <v>7</v>
      </c>
      <c r="BW20" s="1075"/>
      <c r="BX20" s="1076"/>
      <c r="BY20" s="1056">
        <f>BN20*10000+BT20*100+BP20</f>
        <v>78007</v>
      </c>
      <c r="CA20" s="50"/>
    </row>
    <row r="21" spans="1:79" s="48" customFormat="1" ht="10.5" customHeight="1" x14ac:dyDescent="0.15">
      <c r="A21" s="1054"/>
      <c r="B21" s="1055"/>
      <c r="C21" s="1117"/>
      <c r="D21" s="1118"/>
      <c r="E21" s="1118"/>
      <c r="F21" s="1118"/>
      <c r="G21" s="1118"/>
      <c r="H21" s="1118"/>
      <c r="I21" s="1119"/>
      <c r="J21" s="37">
        <f>IF(ISBLANK(J20),"",AJ5)</f>
        <v>0</v>
      </c>
      <c r="K21" s="38" t="s">
        <v>18</v>
      </c>
      <c r="L21" s="39">
        <f>IF(ISBLANK(J20),"",AH5)</f>
        <v>2</v>
      </c>
      <c r="M21" s="37" t="str">
        <f>IF(ISBLANK(M20),"",AM5)</f>
        <v/>
      </c>
      <c r="N21" s="38" t="s">
        <v>18</v>
      </c>
      <c r="O21" s="39" t="str">
        <f>IF(ISBLANK(M20),"",AK5)</f>
        <v/>
      </c>
      <c r="P21" s="37">
        <f>IF(ISBLANK(P20),"",AJ9)</f>
        <v>0</v>
      </c>
      <c r="Q21" s="38" t="s">
        <v>18</v>
      </c>
      <c r="R21" s="39">
        <f>IF(ISBLANK(P20),"",AH9)</f>
        <v>0</v>
      </c>
      <c r="S21" s="37" t="str">
        <f>IF(ISBLANK(S20),"",AM9)</f>
        <v/>
      </c>
      <c r="T21" s="38" t="s">
        <v>18</v>
      </c>
      <c r="U21" s="39" t="str">
        <f>IF(ISBLANK(S20),"",AK9)</f>
        <v/>
      </c>
      <c r="V21" s="37">
        <f>IF(ISBLANK(V20),"",AJ13)</f>
        <v>0</v>
      </c>
      <c r="W21" s="38" t="s">
        <v>18</v>
      </c>
      <c r="X21" s="39">
        <f>IF(ISBLANK(V20),"",AH13)</f>
        <v>1</v>
      </c>
      <c r="Y21" s="37">
        <f>IF(ISBLANK(Y20),"",AM13)</f>
        <v>0</v>
      </c>
      <c r="Z21" s="38" t="s">
        <v>18</v>
      </c>
      <c r="AA21" s="39">
        <f>IF(ISBLANK(Y20),"",AK13)</f>
        <v>1</v>
      </c>
      <c r="AB21" s="37">
        <f>IF(ISBLANK(AB20),"",AJ17)</f>
        <v>0</v>
      </c>
      <c r="AC21" s="38" t="s">
        <v>18</v>
      </c>
      <c r="AD21" s="39">
        <f>IF(ISBLANK(AB20),"",AH17)</f>
        <v>0</v>
      </c>
      <c r="AE21" s="37" t="str">
        <f>IF(ISBLANK(AE20),"",AM17)</f>
        <v/>
      </c>
      <c r="AF21" s="38" t="s">
        <v>18</v>
      </c>
      <c r="AG21" s="39" t="str">
        <f>IF(ISBLANK(AE20),"",AK17)</f>
        <v/>
      </c>
      <c r="AH21" s="23"/>
      <c r="AI21" s="24"/>
      <c r="AJ21" s="24"/>
      <c r="AK21" s="24"/>
      <c r="AL21" s="24"/>
      <c r="AM21" s="25"/>
      <c r="AN21" s="64">
        <v>0</v>
      </c>
      <c r="AO21" s="65" t="s">
        <v>18</v>
      </c>
      <c r="AP21" s="66">
        <v>2</v>
      </c>
      <c r="AQ21" s="26">
        <v>0</v>
      </c>
      <c r="AR21" s="27" t="s">
        <v>18</v>
      </c>
      <c r="AS21" s="28">
        <v>1</v>
      </c>
      <c r="AT21" s="64">
        <v>0</v>
      </c>
      <c r="AU21" s="65" t="s">
        <v>18</v>
      </c>
      <c r="AV21" s="66">
        <v>0</v>
      </c>
      <c r="AW21" s="26">
        <v>0</v>
      </c>
      <c r="AX21" s="27" t="s">
        <v>18</v>
      </c>
      <c r="AY21" s="28">
        <v>0</v>
      </c>
      <c r="AZ21" s="64">
        <v>0</v>
      </c>
      <c r="BA21" s="65" t="s">
        <v>18</v>
      </c>
      <c r="BB21" s="66">
        <v>1</v>
      </c>
      <c r="BC21" s="26">
        <v>0</v>
      </c>
      <c r="BD21" s="27" t="s">
        <v>18</v>
      </c>
      <c r="BE21" s="28">
        <v>0</v>
      </c>
      <c r="BF21" s="1044"/>
      <c r="BG21" s="1045"/>
      <c r="BH21" s="1050"/>
      <c r="BI21" s="1051"/>
      <c r="BJ21" s="1050"/>
      <c r="BK21" s="1051"/>
      <c r="BL21" s="1050"/>
      <c r="BM21" s="1051"/>
      <c r="BN21" s="1050"/>
      <c r="BO21" s="1051"/>
      <c r="BP21" s="1050"/>
      <c r="BQ21" s="1051"/>
      <c r="BR21" s="1050"/>
      <c r="BS21" s="1051"/>
      <c r="BT21" s="1070"/>
      <c r="BU21" s="1071"/>
      <c r="BV21" s="1077"/>
      <c r="BW21" s="1078"/>
      <c r="BX21" s="1079"/>
      <c r="BY21" s="1056"/>
      <c r="CA21" s="50"/>
    </row>
    <row r="22" spans="1:79" s="48" customFormat="1" ht="10.5" customHeight="1" x14ac:dyDescent="0.15">
      <c r="A22" s="1054"/>
      <c r="B22" s="1055"/>
      <c r="C22" s="1117"/>
      <c r="D22" s="1118"/>
      <c r="E22" s="1118"/>
      <c r="F22" s="1118"/>
      <c r="G22" s="1118"/>
      <c r="H22" s="1118"/>
      <c r="I22" s="1119"/>
      <c r="J22" s="37">
        <f>IF(ISBLANK(J20),"",AJ6)</f>
        <v>0</v>
      </c>
      <c r="K22" s="38" t="s">
        <v>19</v>
      </c>
      <c r="L22" s="39">
        <f>IF(ISBLANK(J20),"",AH6)</f>
        <v>2</v>
      </c>
      <c r="M22" s="37" t="str">
        <f>IF(ISBLANK(M20),"",AM6)</f>
        <v/>
      </c>
      <c r="N22" s="38" t="s">
        <v>19</v>
      </c>
      <c r="O22" s="39" t="str">
        <f>IF(ISBLANK(M20),"",AK6)</f>
        <v/>
      </c>
      <c r="P22" s="37">
        <f>IF(ISBLANK(P20),"",AJ10)</f>
        <v>0</v>
      </c>
      <c r="Q22" s="38" t="s">
        <v>19</v>
      </c>
      <c r="R22" s="39">
        <f>IF(ISBLANK(P20),"",AH10)</f>
        <v>1</v>
      </c>
      <c r="S22" s="37" t="str">
        <f>IF(ISBLANK(S20),"",AM10)</f>
        <v/>
      </c>
      <c r="T22" s="38" t="s">
        <v>19</v>
      </c>
      <c r="U22" s="39" t="str">
        <f>IF(ISBLANK(S20),"",AK10)</f>
        <v/>
      </c>
      <c r="V22" s="37">
        <f>IF(ISBLANK(V20),"",AJ14)</f>
        <v>1</v>
      </c>
      <c r="W22" s="38" t="s">
        <v>19</v>
      </c>
      <c r="X22" s="39">
        <f>IF(ISBLANK(V20),"",AH14)</f>
        <v>2</v>
      </c>
      <c r="Y22" s="37">
        <f>IF(ISBLANK(Y20),"",AM14)</f>
        <v>1</v>
      </c>
      <c r="Z22" s="38" t="s">
        <v>19</v>
      </c>
      <c r="AA22" s="39">
        <f>IF(ISBLANK(Y20),"",AK14)</f>
        <v>6</v>
      </c>
      <c r="AB22" s="37">
        <f>IF(ISBLANK(AB20),"",AJ18)</f>
        <v>0</v>
      </c>
      <c r="AC22" s="38" t="s">
        <v>19</v>
      </c>
      <c r="AD22" s="39">
        <f>IF(ISBLANK(AB20),"",AH18)</f>
        <v>0</v>
      </c>
      <c r="AE22" s="37" t="str">
        <f>IF(ISBLANK(AE20),"",AM18)</f>
        <v/>
      </c>
      <c r="AF22" s="38" t="s">
        <v>19</v>
      </c>
      <c r="AG22" s="39" t="str">
        <f>IF(ISBLANK(AE20),"",AK18)</f>
        <v/>
      </c>
      <c r="AH22" s="23"/>
      <c r="AI22" s="24"/>
      <c r="AJ22" s="24"/>
      <c r="AK22" s="24"/>
      <c r="AL22" s="24"/>
      <c r="AM22" s="25"/>
      <c r="AN22" s="67">
        <v>1</v>
      </c>
      <c r="AO22" s="65" t="s">
        <v>19</v>
      </c>
      <c r="AP22" s="68">
        <v>2</v>
      </c>
      <c r="AQ22" s="29">
        <v>1</v>
      </c>
      <c r="AR22" s="27" t="s">
        <v>19</v>
      </c>
      <c r="AS22" s="30">
        <v>4</v>
      </c>
      <c r="AT22" s="67">
        <v>1</v>
      </c>
      <c r="AU22" s="65" t="s">
        <v>19</v>
      </c>
      <c r="AV22" s="68">
        <v>0</v>
      </c>
      <c r="AW22" s="29">
        <v>0</v>
      </c>
      <c r="AX22" s="27" t="s">
        <v>19</v>
      </c>
      <c r="AY22" s="30">
        <v>2</v>
      </c>
      <c r="AZ22" s="67">
        <v>1</v>
      </c>
      <c r="BA22" s="65" t="s">
        <v>19</v>
      </c>
      <c r="BB22" s="68">
        <v>0</v>
      </c>
      <c r="BC22" s="29">
        <v>1</v>
      </c>
      <c r="BD22" s="27" t="s">
        <v>19</v>
      </c>
      <c r="BE22" s="30">
        <v>0</v>
      </c>
      <c r="BF22" s="1044"/>
      <c r="BG22" s="1045"/>
      <c r="BH22" s="1050"/>
      <c r="BI22" s="1051"/>
      <c r="BJ22" s="1050"/>
      <c r="BK22" s="1051"/>
      <c r="BL22" s="1050"/>
      <c r="BM22" s="1051"/>
      <c r="BN22" s="1050"/>
      <c r="BO22" s="1051"/>
      <c r="BP22" s="1050"/>
      <c r="BQ22" s="1051"/>
      <c r="BR22" s="1050"/>
      <c r="BS22" s="1051"/>
      <c r="BT22" s="1070"/>
      <c r="BU22" s="1071"/>
      <c r="BV22" s="1077"/>
      <c r="BW22" s="1078"/>
      <c r="BX22" s="1079"/>
      <c r="BY22" s="1056"/>
      <c r="CA22" s="50"/>
    </row>
    <row r="23" spans="1:79" s="48" customFormat="1" ht="10.5" customHeight="1" x14ac:dyDescent="0.15">
      <c r="A23" s="1054"/>
      <c r="B23" s="1055"/>
      <c r="C23" s="1120"/>
      <c r="D23" s="1121"/>
      <c r="E23" s="1121"/>
      <c r="F23" s="1121"/>
      <c r="G23" s="1121"/>
      <c r="H23" s="1121"/>
      <c r="I23" s="1122"/>
      <c r="J23" s="34">
        <f>IF(ISBLANK(J20),"",SUM(J21:J22))</f>
        <v>0</v>
      </c>
      <c r="K23" s="35" t="s">
        <v>20</v>
      </c>
      <c r="L23" s="36">
        <f>IF(ISBLANK(J20),"",SUM(L21:L22))</f>
        <v>4</v>
      </c>
      <c r="M23" s="34" t="str">
        <f>IF(ISBLANK(M20),"",SUM(M21:M22))</f>
        <v/>
      </c>
      <c r="N23" s="35" t="s">
        <v>20</v>
      </c>
      <c r="O23" s="36" t="str">
        <f>IF(ISBLANK(M20),"",SUM(O21:O22))</f>
        <v/>
      </c>
      <c r="P23" s="34">
        <f>IF(ISBLANK(P20),"",SUM(P21:P22))</f>
        <v>0</v>
      </c>
      <c r="Q23" s="35" t="s">
        <v>20</v>
      </c>
      <c r="R23" s="36">
        <f>IF(ISBLANK(P20),"",SUM(R21:R22))</f>
        <v>1</v>
      </c>
      <c r="S23" s="34" t="str">
        <f>IF(ISBLANK(S20),"",SUM(S21:S22))</f>
        <v/>
      </c>
      <c r="T23" s="35" t="s">
        <v>20</v>
      </c>
      <c r="U23" s="36" t="str">
        <f>IF(ISBLANK(S20),"",SUM(U21:U22))</f>
        <v/>
      </c>
      <c r="V23" s="34">
        <f>IF(ISBLANK(V20),"",SUM(V21:V22))</f>
        <v>1</v>
      </c>
      <c r="W23" s="35" t="s">
        <v>20</v>
      </c>
      <c r="X23" s="36">
        <f>IF(ISBLANK(V20),"",SUM(X21:X22))</f>
        <v>3</v>
      </c>
      <c r="Y23" s="34">
        <f>IF(ISBLANK(Y20),"",SUM(Y21:Y22))</f>
        <v>1</v>
      </c>
      <c r="Z23" s="35" t="s">
        <v>20</v>
      </c>
      <c r="AA23" s="36">
        <f>IF(ISBLANK(Y20),"",SUM(AA21:AA22))</f>
        <v>7</v>
      </c>
      <c r="AB23" s="34">
        <f>IF(ISBLANK(AB20),"",SUM(AB21:AB22))</f>
        <v>0</v>
      </c>
      <c r="AC23" s="35" t="s">
        <v>20</v>
      </c>
      <c r="AD23" s="36">
        <f>IF(ISBLANK(AB20),"",SUM(AD21:AD22))</f>
        <v>0</v>
      </c>
      <c r="AE23" s="34" t="str">
        <f>IF(ISBLANK(AE20),"",SUM(AE21:AE22))</f>
        <v/>
      </c>
      <c r="AF23" s="35" t="s">
        <v>20</v>
      </c>
      <c r="AG23" s="36" t="str">
        <f>IF(ISBLANK(AE20),"",SUM(AG21:AG22))</f>
        <v/>
      </c>
      <c r="AH23" s="31"/>
      <c r="AI23" s="32"/>
      <c r="AJ23" s="32"/>
      <c r="AK23" s="32"/>
      <c r="AL23" s="32"/>
      <c r="AM23" s="33"/>
      <c r="AN23" s="34">
        <f>IF(ISBLANK(AN20),"",SUM(AN21:AN22))</f>
        <v>1</v>
      </c>
      <c r="AO23" s="35" t="s">
        <v>20</v>
      </c>
      <c r="AP23" s="36">
        <f>IF(ISBLANK(AN20),"",SUM(AP21:AP22))</f>
        <v>4</v>
      </c>
      <c r="AQ23" s="34">
        <f>IF(ISBLANK(AQ20),"",SUM(AQ21:AQ22))</f>
        <v>1</v>
      </c>
      <c r="AR23" s="35" t="s">
        <v>20</v>
      </c>
      <c r="AS23" s="36">
        <f>IF(ISBLANK(AQ20),"",SUM(AS21:AS22))</f>
        <v>5</v>
      </c>
      <c r="AT23" s="34">
        <f>IF(ISBLANK(AT20),"",SUM(AT21:AT22))</f>
        <v>1</v>
      </c>
      <c r="AU23" s="35" t="s">
        <v>20</v>
      </c>
      <c r="AV23" s="36">
        <f>IF(ISBLANK(AT20),"",SUM(AV21:AV22))</f>
        <v>0</v>
      </c>
      <c r="AW23" s="34">
        <f>IF(ISBLANK(AW20),"",SUM(AW21:AW22))</f>
        <v>0</v>
      </c>
      <c r="AX23" s="35" t="s">
        <v>20</v>
      </c>
      <c r="AY23" s="36">
        <f>IF(ISBLANK(AW20),"",SUM(AY21:AY22))</f>
        <v>2</v>
      </c>
      <c r="AZ23" s="34">
        <f>IF(ISBLANK(AZ20),"",SUM(AZ21:AZ22))</f>
        <v>1</v>
      </c>
      <c r="BA23" s="35" t="s">
        <v>20</v>
      </c>
      <c r="BB23" s="36">
        <f>IF(ISBLANK(AZ20),"",SUM(BB21:BB22))</f>
        <v>1</v>
      </c>
      <c r="BC23" s="34">
        <f>IF(ISBLANK(BC20),"",SUM(BC21:BC22))</f>
        <v>1</v>
      </c>
      <c r="BD23" s="35" t="s">
        <v>20</v>
      </c>
      <c r="BE23" s="36">
        <f>IF(ISBLANK(BC20),"",SUM(BE21:BE22))</f>
        <v>0</v>
      </c>
      <c r="BF23" s="1046"/>
      <c r="BG23" s="1047"/>
      <c r="BH23" s="1052"/>
      <c r="BI23" s="1053"/>
      <c r="BJ23" s="1052"/>
      <c r="BK23" s="1053"/>
      <c r="BL23" s="1052"/>
      <c r="BM23" s="1053"/>
      <c r="BN23" s="1052"/>
      <c r="BO23" s="1053"/>
      <c r="BP23" s="1052"/>
      <c r="BQ23" s="1053"/>
      <c r="BR23" s="1052"/>
      <c r="BS23" s="1053"/>
      <c r="BT23" s="1072"/>
      <c r="BU23" s="1073"/>
      <c r="BV23" s="1080"/>
      <c r="BW23" s="1081"/>
      <c r="BX23" s="1082"/>
      <c r="BY23" s="1056"/>
      <c r="CA23" s="50"/>
    </row>
    <row r="24" spans="1:79" s="48" customFormat="1" ht="18" customHeight="1" x14ac:dyDescent="0.15">
      <c r="A24" s="1054">
        <f>BV24</f>
        <v>4</v>
      </c>
      <c r="B24" s="1055">
        <v>6</v>
      </c>
      <c r="C24" s="1114" t="s">
        <v>36</v>
      </c>
      <c r="D24" s="1115"/>
      <c r="E24" s="1115"/>
      <c r="F24" s="1115"/>
      <c r="G24" s="1115"/>
      <c r="H24" s="1115"/>
      <c r="I24" s="1116"/>
      <c r="J24" s="1039" t="s">
        <v>68</v>
      </c>
      <c r="K24" s="1040"/>
      <c r="L24" s="1041"/>
      <c r="M24" s="1039" t="s">
        <v>68</v>
      </c>
      <c r="N24" s="1040"/>
      <c r="O24" s="1041"/>
      <c r="P24" s="1039" t="s">
        <v>68</v>
      </c>
      <c r="Q24" s="1040"/>
      <c r="R24" s="1041"/>
      <c r="S24" s="1039" t="s">
        <v>69</v>
      </c>
      <c r="T24" s="1040"/>
      <c r="U24" s="1041"/>
      <c r="V24" s="1039" t="s">
        <v>69</v>
      </c>
      <c r="W24" s="1040"/>
      <c r="X24" s="1041"/>
      <c r="Y24" s="1039" t="s">
        <v>68</v>
      </c>
      <c r="Z24" s="1040"/>
      <c r="AA24" s="1041"/>
      <c r="AB24" s="1036"/>
      <c r="AC24" s="1037"/>
      <c r="AD24" s="1038"/>
      <c r="AE24" s="1039"/>
      <c r="AF24" s="1040"/>
      <c r="AG24" s="1041"/>
      <c r="AH24" s="1039" t="s">
        <v>69</v>
      </c>
      <c r="AI24" s="1040"/>
      <c r="AJ24" s="1041"/>
      <c r="AK24" s="1039" t="s">
        <v>69</v>
      </c>
      <c r="AL24" s="1040"/>
      <c r="AM24" s="1041"/>
      <c r="AN24" s="20"/>
      <c r="AO24" s="21"/>
      <c r="AP24" s="21"/>
      <c r="AQ24" s="21"/>
      <c r="AR24" s="21"/>
      <c r="AS24" s="22"/>
      <c r="AT24" s="1036" t="s">
        <v>69</v>
      </c>
      <c r="AU24" s="1037"/>
      <c r="AV24" s="1038"/>
      <c r="AW24" s="1039"/>
      <c r="AX24" s="1040"/>
      <c r="AY24" s="1041"/>
      <c r="AZ24" s="1036" t="s">
        <v>69</v>
      </c>
      <c r="BA24" s="1037"/>
      <c r="BB24" s="1038"/>
      <c r="BC24" s="1039" t="s">
        <v>69</v>
      </c>
      <c r="BD24" s="1040"/>
      <c r="BE24" s="1041"/>
      <c r="BF24" s="1042">
        <f>SUM(BH24:BM27)</f>
        <v>11</v>
      </c>
      <c r="BG24" s="1043"/>
      <c r="BH24" s="1048">
        <f>COUNTIF(J24:BE24,"〇")</f>
        <v>7</v>
      </c>
      <c r="BI24" s="1049"/>
      <c r="BJ24" s="1048">
        <f>COUNTIF(J24:BE24,"△")</f>
        <v>0</v>
      </c>
      <c r="BK24" s="1049"/>
      <c r="BL24" s="1048">
        <f>COUNTIF(J24:BE24,"●")</f>
        <v>4</v>
      </c>
      <c r="BM24" s="1049"/>
      <c r="BN24" s="1048">
        <f>BH24*3+BJ24*1</f>
        <v>21</v>
      </c>
      <c r="BO24" s="1049"/>
      <c r="BP24" s="1048">
        <f>SUM(J27,P27,V27,AB27,M27,S27,Y27,AE27,AH27,AK27,AZ27,BC27,AN27,AQ27,AT27,AW27)</f>
        <v>32</v>
      </c>
      <c r="BQ24" s="1049"/>
      <c r="BR24" s="1048">
        <f>SUM(L27,R27,X27,AD27,O27,U27,AA27,AG27,AJ27,AM27,BB27,BE27,AP27,AS27,AV27,AY27)</f>
        <v>20</v>
      </c>
      <c r="BS24" s="1049"/>
      <c r="BT24" s="1068">
        <f>BP24-BR24</f>
        <v>12</v>
      </c>
      <c r="BU24" s="1069"/>
      <c r="BV24" s="1074">
        <f>IF(ISBLANK(B24),"",RANK(BY24,$BY$4:$BY$35) )</f>
        <v>4</v>
      </c>
      <c r="BW24" s="1075"/>
      <c r="BX24" s="1076"/>
      <c r="BY24" s="1056">
        <f>BN24*10000+BT24*100+BP24</f>
        <v>211232</v>
      </c>
      <c r="CA24" s="50"/>
    </row>
    <row r="25" spans="1:79" s="48" customFormat="1" ht="10.5" customHeight="1" x14ac:dyDescent="0.15">
      <c r="A25" s="1054"/>
      <c r="B25" s="1055"/>
      <c r="C25" s="1117"/>
      <c r="D25" s="1118"/>
      <c r="E25" s="1118"/>
      <c r="F25" s="1118"/>
      <c r="G25" s="1118"/>
      <c r="H25" s="1118"/>
      <c r="I25" s="1119"/>
      <c r="J25" s="37">
        <f>IF(ISBLANK(J24),"",AP5)</f>
        <v>0</v>
      </c>
      <c r="K25" s="38" t="s">
        <v>18</v>
      </c>
      <c r="L25" s="39">
        <f>IF(ISBLANK(J24),"",AN5)</f>
        <v>4</v>
      </c>
      <c r="M25" s="37">
        <f>IF(ISBLANK(M24),"",AS5)</f>
        <v>0</v>
      </c>
      <c r="N25" s="38" t="s">
        <v>18</v>
      </c>
      <c r="O25" s="39">
        <f>IF(ISBLANK(M24),"",AQ5)</f>
        <v>1</v>
      </c>
      <c r="P25" s="37">
        <f>IF(ISBLANK(P24),"",AP9)</f>
        <v>0</v>
      </c>
      <c r="Q25" s="38" t="s">
        <v>18</v>
      </c>
      <c r="R25" s="39">
        <f>IF(ISBLANK(P24),"",AN9)</f>
        <v>2</v>
      </c>
      <c r="S25" s="37">
        <f>IF(ISBLANK(S24),"",AS9)</f>
        <v>1</v>
      </c>
      <c r="T25" s="38" t="s">
        <v>18</v>
      </c>
      <c r="U25" s="39">
        <f>IF(ISBLANK(S24),"",AQ9)</f>
        <v>0</v>
      </c>
      <c r="V25" s="37">
        <f>IF(ISBLANK(V24),"",AP13)</f>
        <v>1</v>
      </c>
      <c r="W25" s="38" t="s">
        <v>18</v>
      </c>
      <c r="X25" s="39">
        <f>IF(ISBLANK(V24),"",AN13)</f>
        <v>0</v>
      </c>
      <c r="Y25" s="37">
        <f>IF(ISBLANK(Y24),"",AS13)</f>
        <v>0</v>
      </c>
      <c r="Z25" s="38" t="s">
        <v>18</v>
      </c>
      <c r="AA25" s="39">
        <f>IF(ISBLANK(Y24),"",AQ13)</f>
        <v>1</v>
      </c>
      <c r="AB25" s="37" t="str">
        <f>IF(ISBLANK(AB24),"",AP17)</f>
        <v/>
      </c>
      <c r="AC25" s="38" t="s">
        <v>18</v>
      </c>
      <c r="AD25" s="39" t="str">
        <f>IF(ISBLANK(AB24),"",AN17)</f>
        <v/>
      </c>
      <c r="AE25" s="37" t="str">
        <f>IF(ISBLANK(AE24),"",AS17)</f>
        <v/>
      </c>
      <c r="AF25" s="38" t="s">
        <v>18</v>
      </c>
      <c r="AG25" s="39" t="str">
        <f>IF(ISBLANK(AE24),"",AQ17)</f>
        <v/>
      </c>
      <c r="AH25" s="37">
        <f>IF(ISBLANK(AH24),"",AP21)</f>
        <v>2</v>
      </c>
      <c r="AI25" s="38" t="s">
        <v>18</v>
      </c>
      <c r="AJ25" s="39">
        <f>IF(ISBLANK(AH24),"",AN21)</f>
        <v>0</v>
      </c>
      <c r="AK25" s="37">
        <f>IF(ISBLANK(AK24),"",AS21)</f>
        <v>1</v>
      </c>
      <c r="AL25" s="38" t="s">
        <v>18</v>
      </c>
      <c r="AM25" s="39">
        <f>IF(ISBLANK(AK24),"",AQ21)</f>
        <v>0</v>
      </c>
      <c r="AN25" s="23"/>
      <c r="AO25" s="24"/>
      <c r="AP25" s="24"/>
      <c r="AQ25" s="24"/>
      <c r="AR25" s="24"/>
      <c r="AS25" s="25"/>
      <c r="AT25" s="64">
        <v>3</v>
      </c>
      <c r="AU25" s="65" t="s">
        <v>18</v>
      </c>
      <c r="AV25" s="66">
        <v>0</v>
      </c>
      <c r="AW25" s="26"/>
      <c r="AX25" s="27" t="s">
        <v>18</v>
      </c>
      <c r="AY25" s="28"/>
      <c r="AZ25" s="64">
        <v>3</v>
      </c>
      <c r="BA25" s="65" t="s">
        <v>18</v>
      </c>
      <c r="BB25" s="66">
        <v>0</v>
      </c>
      <c r="BC25" s="26">
        <v>5</v>
      </c>
      <c r="BD25" s="27" t="s">
        <v>18</v>
      </c>
      <c r="BE25" s="28">
        <v>0</v>
      </c>
      <c r="BF25" s="1044"/>
      <c r="BG25" s="1045"/>
      <c r="BH25" s="1050"/>
      <c r="BI25" s="1051"/>
      <c r="BJ25" s="1050"/>
      <c r="BK25" s="1051"/>
      <c r="BL25" s="1050"/>
      <c r="BM25" s="1051"/>
      <c r="BN25" s="1050"/>
      <c r="BO25" s="1051"/>
      <c r="BP25" s="1050"/>
      <c r="BQ25" s="1051"/>
      <c r="BR25" s="1050"/>
      <c r="BS25" s="1051"/>
      <c r="BT25" s="1070"/>
      <c r="BU25" s="1071"/>
      <c r="BV25" s="1077"/>
      <c r="BW25" s="1078"/>
      <c r="BX25" s="1079"/>
      <c r="BY25" s="1056"/>
      <c r="CA25" s="50"/>
    </row>
    <row r="26" spans="1:79" s="48" customFormat="1" ht="10.5" customHeight="1" x14ac:dyDescent="0.15">
      <c r="A26" s="1054"/>
      <c r="B26" s="1055"/>
      <c r="C26" s="1117"/>
      <c r="D26" s="1118"/>
      <c r="E26" s="1118"/>
      <c r="F26" s="1118"/>
      <c r="G26" s="1118"/>
      <c r="H26" s="1118"/>
      <c r="I26" s="1119"/>
      <c r="J26" s="37">
        <f>IF(ISBLANK(J24),"",AP6)</f>
        <v>0</v>
      </c>
      <c r="K26" s="38" t="s">
        <v>19</v>
      </c>
      <c r="L26" s="39">
        <f>IF(ISBLANK(J24),"",AN6)</f>
        <v>2</v>
      </c>
      <c r="M26" s="37">
        <f>IF(ISBLANK(M24),"",AS6)</f>
        <v>0</v>
      </c>
      <c r="N26" s="38" t="s">
        <v>19</v>
      </c>
      <c r="O26" s="39">
        <f>IF(ISBLANK(M24),"",AQ6)</f>
        <v>4</v>
      </c>
      <c r="P26" s="37">
        <f>IF(ISBLANK(P24),"",AP10)</f>
        <v>0</v>
      </c>
      <c r="Q26" s="38" t="s">
        <v>19</v>
      </c>
      <c r="R26" s="39">
        <f>IF(ISBLANK(P24),"",AN10)</f>
        <v>0</v>
      </c>
      <c r="S26" s="37">
        <f>IF(ISBLANK(S24),"",AS10)</f>
        <v>3</v>
      </c>
      <c r="T26" s="38" t="s">
        <v>19</v>
      </c>
      <c r="U26" s="39">
        <f>IF(ISBLANK(S24),"",AQ10)</f>
        <v>2</v>
      </c>
      <c r="V26" s="37">
        <f>IF(ISBLANK(V24),"",AP14)</f>
        <v>0</v>
      </c>
      <c r="W26" s="38" t="s">
        <v>19</v>
      </c>
      <c r="X26" s="39">
        <f>IF(ISBLANK(V24),"",AN14)</f>
        <v>0</v>
      </c>
      <c r="Y26" s="37">
        <f>IF(ISBLANK(Y24),"",AS14)</f>
        <v>0</v>
      </c>
      <c r="Z26" s="38" t="s">
        <v>19</v>
      </c>
      <c r="AA26" s="39">
        <f>IF(ISBLANK(Y24),"",AQ14)</f>
        <v>2</v>
      </c>
      <c r="AB26" s="37" t="str">
        <f>IF(ISBLANK(AB24),"",AP18)</f>
        <v/>
      </c>
      <c r="AC26" s="38" t="s">
        <v>19</v>
      </c>
      <c r="AD26" s="39" t="str">
        <f>IF(ISBLANK(AB24),"",AN18)</f>
        <v/>
      </c>
      <c r="AE26" s="37" t="str">
        <f>IF(ISBLANK(AE24),"",AS18)</f>
        <v/>
      </c>
      <c r="AF26" s="38" t="s">
        <v>19</v>
      </c>
      <c r="AG26" s="39" t="str">
        <f>IF(ISBLANK(AE24),"",AQ18)</f>
        <v/>
      </c>
      <c r="AH26" s="37">
        <f>IF(ISBLANK(AH24),"",AP22)</f>
        <v>2</v>
      </c>
      <c r="AI26" s="38" t="s">
        <v>19</v>
      </c>
      <c r="AJ26" s="39">
        <f>IF(ISBLANK(AH24),"",AN22)</f>
        <v>1</v>
      </c>
      <c r="AK26" s="37">
        <f>IF(ISBLANK(AK24),"",AS22)</f>
        <v>4</v>
      </c>
      <c r="AL26" s="38" t="s">
        <v>19</v>
      </c>
      <c r="AM26" s="39">
        <f>IF(ISBLANK(AK24),"",AQ22)</f>
        <v>1</v>
      </c>
      <c r="AN26" s="23"/>
      <c r="AO26" s="24"/>
      <c r="AP26" s="24"/>
      <c r="AQ26" s="24"/>
      <c r="AR26" s="24"/>
      <c r="AS26" s="25"/>
      <c r="AT26" s="67">
        <v>2</v>
      </c>
      <c r="AU26" s="65" t="s">
        <v>19</v>
      </c>
      <c r="AV26" s="68">
        <v>0</v>
      </c>
      <c r="AW26" s="29"/>
      <c r="AX26" s="27" t="s">
        <v>19</v>
      </c>
      <c r="AY26" s="30"/>
      <c r="AZ26" s="67">
        <v>2</v>
      </c>
      <c r="BA26" s="65" t="s">
        <v>19</v>
      </c>
      <c r="BB26" s="68">
        <v>0</v>
      </c>
      <c r="BC26" s="29">
        <v>3</v>
      </c>
      <c r="BD26" s="27" t="s">
        <v>19</v>
      </c>
      <c r="BE26" s="30">
        <v>0</v>
      </c>
      <c r="BF26" s="1044"/>
      <c r="BG26" s="1045"/>
      <c r="BH26" s="1050"/>
      <c r="BI26" s="1051"/>
      <c r="BJ26" s="1050"/>
      <c r="BK26" s="1051"/>
      <c r="BL26" s="1050"/>
      <c r="BM26" s="1051"/>
      <c r="BN26" s="1050"/>
      <c r="BO26" s="1051"/>
      <c r="BP26" s="1050"/>
      <c r="BQ26" s="1051"/>
      <c r="BR26" s="1050"/>
      <c r="BS26" s="1051"/>
      <c r="BT26" s="1070"/>
      <c r="BU26" s="1071"/>
      <c r="BV26" s="1077"/>
      <c r="BW26" s="1078"/>
      <c r="BX26" s="1079"/>
      <c r="BY26" s="1056"/>
      <c r="CA26" s="50"/>
    </row>
    <row r="27" spans="1:79" s="48" customFormat="1" ht="10.5" customHeight="1" x14ac:dyDescent="0.15">
      <c r="A27" s="1054"/>
      <c r="B27" s="1055"/>
      <c r="C27" s="1120"/>
      <c r="D27" s="1121"/>
      <c r="E27" s="1121"/>
      <c r="F27" s="1121"/>
      <c r="G27" s="1121"/>
      <c r="H27" s="1121"/>
      <c r="I27" s="1122"/>
      <c r="J27" s="34">
        <f>IF(ISBLANK(J24),"",SUM(J25:J26))</f>
        <v>0</v>
      </c>
      <c r="K27" s="35" t="s">
        <v>20</v>
      </c>
      <c r="L27" s="36">
        <f>IF(ISBLANK(J24),"",SUM(L25:L26))</f>
        <v>6</v>
      </c>
      <c r="M27" s="34">
        <f>IF(ISBLANK(M24),"",SUM(M25:M26))</f>
        <v>0</v>
      </c>
      <c r="N27" s="35" t="s">
        <v>20</v>
      </c>
      <c r="O27" s="36">
        <f>IF(ISBLANK(M24),"",SUM(O25:O26))</f>
        <v>5</v>
      </c>
      <c r="P27" s="34">
        <f>IF(ISBLANK(P24),"",SUM(P25:P26))</f>
        <v>0</v>
      </c>
      <c r="Q27" s="35" t="s">
        <v>20</v>
      </c>
      <c r="R27" s="36">
        <f>IF(ISBLANK(P24),"",SUM(R25:R26))</f>
        <v>2</v>
      </c>
      <c r="S27" s="34">
        <f>IF(ISBLANK(S24),"",SUM(S25:S26))</f>
        <v>4</v>
      </c>
      <c r="T27" s="35" t="s">
        <v>20</v>
      </c>
      <c r="U27" s="36">
        <f>IF(ISBLANK(S24),"",SUM(U25:U26))</f>
        <v>2</v>
      </c>
      <c r="V27" s="34">
        <f>IF(ISBLANK(V24),"",SUM(V25:V26))</f>
        <v>1</v>
      </c>
      <c r="W27" s="35" t="s">
        <v>20</v>
      </c>
      <c r="X27" s="36">
        <f>IF(ISBLANK(V24),"",SUM(X25:X26))</f>
        <v>0</v>
      </c>
      <c r="Y27" s="34">
        <f>IF(ISBLANK(Y24),"",SUM(Y25:Y26))</f>
        <v>0</v>
      </c>
      <c r="Z27" s="35" t="s">
        <v>20</v>
      </c>
      <c r="AA27" s="36">
        <f>IF(ISBLANK(Y24),"",SUM(AA25:AA26))</f>
        <v>3</v>
      </c>
      <c r="AB27" s="34" t="str">
        <f>IF(ISBLANK(AB24),"",SUM(AB25:AB26))</f>
        <v/>
      </c>
      <c r="AC27" s="35" t="s">
        <v>20</v>
      </c>
      <c r="AD27" s="36" t="str">
        <f>IF(ISBLANK(AB24),"",SUM(AD25:AD26))</f>
        <v/>
      </c>
      <c r="AE27" s="34" t="str">
        <f>IF(ISBLANK(AE24),"",SUM(AE25:AE26))</f>
        <v/>
      </c>
      <c r="AF27" s="35" t="s">
        <v>20</v>
      </c>
      <c r="AG27" s="36" t="str">
        <f>IF(ISBLANK(AE24),"",SUM(AG25:AG26))</f>
        <v/>
      </c>
      <c r="AH27" s="34">
        <f>IF(ISBLANK(AH24),"",SUM(AH25:AH26))</f>
        <v>4</v>
      </c>
      <c r="AI27" s="35" t="s">
        <v>20</v>
      </c>
      <c r="AJ27" s="36">
        <f>IF(ISBLANK(AH24),"",SUM(AJ25:AJ26))</f>
        <v>1</v>
      </c>
      <c r="AK27" s="34">
        <f>IF(ISBLANK(AK24),"",SUM(AK25:AK26))</f>
        <v>5</v>
      </c>
      <c r="AL27" s="35" t="s">
        <v>20</v>
      </c>
      <c r="AM27" s="36">
        <f>IF(ISBLANK(AK24),"",SUM(AM25:AM26))</f>
        <v>1</v>
      </c>
      <c r="AN27" s="31"/>
      <c r="AO27" s="32"/>
      <c r="AP27" s="32"/>
      <c r="AQ27" s="32"/>
      <c r="AR27" s="32"/>
      <c r="AS27" s="33"/>
      <c r="AT27" s="34">
        <f>IF(ISBLANK(AT24),"",SUM(AT25:AT26))</f>
        <v>5</v>
      </c>
      <c r="AU27" s="35" t="s">
        <v>20</v>
      </c>
      <c r="AV27" s="36">
        <f>IF(ISBLANK(AT24),"",SUM(AV25:AV26))</f>
        <v>0</v>
      </c>
      <c r="AW27" s="34" t="str">
        <f>IF(ISBLANK(AW24),"",SUM(AW25:AW26))</f>
        <v/>
      </c>
      <c r="AX27" s="35" t="s">
        <v>20</v>
      </c>
      <c r="AY27" s="36" t="str">
        <f>IF(ISBLANK(AW24),"",SUM(AY25:AY26))</f>
        <v/>
      </c>
      <c r="AZ27" s="34">
        <f>IF(ISBLANK(AZ24),"",SUM(AZ25:AZ26))</f>
        <v>5</v>
      </c>
      <c r="BA27" s="35" t="s">
        <v>20</v>
      </c>
      <c r="BB27" s="36">
        <f>IF(ISBLANK(AZ24),"",SUM(BB25:BB26))</f>
        <v>0</v>
      </c>
      <c r="BC27" s="34">
        <f>IF(ISBLANK(BC24),"",SUM(BC25:BC26))</f>
        <v>8</v>
      </c>
      <c r="BD27" s="35" t="s">
        <v>20</v>
      </c>
      <c r="BE27" s="36">
        <f>IF(ISBLANK(BC24),"",SUM(BE25:BE26))</f>
        <v>0</v>
      </c>
      <c r="BF27" s="1046"/>
      <c r="BG27" s="1047"/>
      <c r="BH27" s="1052"/>
      <c r="BI27" s="1053"/>
      <c r="BJ27" s="1052"/>
      <c r="BK27" s="1053"/>
      <c r="BL27" s="1052"/>
      <c r="BM27" s="1053"/>
      <c r="BN27" s="1052"/>
      <c r="BO27" s="1053"/>
      <c r="BP27" s="1052"/>
      <c r="BQ27" s="1053"/>
      <c r="BR27" s="1052"/>
      <c r="BS27" s="1053"/>
      <c r="BT27" s="1072"/>
      <c r="BU27" s="1073"/>
      <c r="BV27" s="1080"/>
      <c r="BW27" s="1081"/>
      <c r="BX27" s="1082"/>
      <c r="BY27" s="1056"/>
      <c r="CA27" s="50"/>
    </row>
    <row r="28" spans="1:79" ht="18" customHeight="1" x14ac:dyDescent="0.15">
      <c r="A28" s="1054">
        <f>BV28</f>
        <v>5</v>
      </c>
      <c r="B28" s="1055">
        <v>7</v>
      </c>
      <c r="C28" s="1114" t="s">
        <v>43</v>
      </c>
      <c r="D28" s="1115"/>
      <c r="E28" s="1115"/>
      <c r="F28" s="1115"/>
      <c r="G28" s="1115"/>
      <c r="H28" s="1115"/>
      <c r="I28" s="1116"/>
      <c r="J28" s="1039" t="s">
        <v>68</v>
      </c>
      <c r="K28" s="1040"/>
      <c r="L28" s="1041"/>
      <c r="M28" s="1039" t="s">
        <v>70</v>
      </c>
      <c r="N28" s="1040"/>
      <c r="O28" s="1041"/>
      <c r="P28" s="1036" t="s">
        <v>68</v>
      </c>
      <c r="Q28" s="1037"/>
      <c r="R28" s="1038"/>
      <c r="S28" s="1039"/>
      <c r="T28" s="1040"/>
      <c r="U28" s="1041"/>
      <c r="V28" s="1039" t="s">
        <v>68</v>
      </c>
      <c r="W28" s="1040"/>
      <c r="X28" s="1041"/>
      <c r="Y28" s="1039" t="s">
        <v>69</v>
      </c>
      <c r="Z28" s="1040"/>
      <c r="AA28" s="1041"/>
      <c r="AB28" s="1036" t="s">
        <v>69</v>
      </c>
      <c r="AC28" s="1037"/>
      <c r="AD28" s="1038"/>
      <c r="AE28" s="1039" t="s">
        <v>69</v>
      </c>
      <c r="AF28" s="1040"/>
      <c r="AG28" s="1041"/>
      <c r="AH28" s="1039" t="s">
        <v>68</v>
      </c>
      <c r="AI28" s="1040"/>
      <c r="AJ28" s="1041"/>
      <c r="AK28" s="1039" t="s">
        <v>69</v>
      </c>
      <c r="AL28" s="1040"/>
      <c r="AM28" s="1041"/>
      <c r="AN28" s="1039" t="s">
        <v>68</v>
      </c>
      <c r="AO28" s="1040"/>
      <c r="AP28" s="1041"/>
      <c r="AQ28" s="1039"/>
      <c r="AR28" s="1040"/>
      <c r="AS28" s="1041"/>
      <c r="AT28" s="20"/>
      <c r="AU28" s="21"/>
      <c r="AV28" s="21"/>
      <c r="AW28" s="21"/>
      <c r="AX28" s="21"/>
      <c r="AY28" s="22"/>
      <c r="AZ28" s="1036" t="s">
        <v>69</v>
      </c>
      <c r="BA28" s="1037"/>
      <c r="BB28" s="1038"/>
      <c r="BC28" s="1039"/>
      <c r="BD28" s="1040"/>
      <c r="BE28" s="1041"/>
      <c r="BF28" s="1042">
        <f>SUM(BH28:BM31)</f>
        <v>11</v>
      </c>
      <c r="BG28" s="1043"/>
      <c r="BH28" s="1048">
        <f>COUNTIF(J28:BE28,"〇")</f>
        <v>5</v>
      </c>
      <c r="BI28" s="1049"/>
      <c r="BJ28" s="1048">
        <f>COUNTIF(J28:BE28,"△")</f>
        <v>1</v>
      </c>
      <c r="BK28" s="1049"/>
      <c r="BL28" s="1048">
        <f>COUNTIF(J28:BE28,"●")</f>
        <v>5</v>
      </c>
      <c r="BM28" s="1049"/>
      <c r="BN28" s="1048">
        <f>BH28*3+BJ28*1</f>
        <v>16</v>
      </c>
      <c r="BO28" s="1049"/>
      <c r="BP28" s="1048">
        <f>SUM(J31,P31,V31,AB31,M31,S31,Y31,AE31,AH31,AK31,AZ31,BC31,AN31,AQ31,AT31,AW31)</f>
        <v>10</v>
      </c>
      <c r="BQ28" s="1049"/>
      <c r="BR28" s="1048">
        <f>SUM(L31,R31,X31,AD31,O31,U31,AA31,AG31,AJ31,AM31,BB31,BE31,AP31,AS31,AV31,AY31)</f>
        <v>20</v>
      </c>
      <c r="BS28" s="1049"/>
      <c r="BT28" s="1068">
        <f>BP28-BR28</f>
        <v>-10</v>
      </c>
      <c r="BU28" s="1069"/>
      <c r="BV28" s="1074">
        <f>IF(ISBLANK(B28),"",RANK(BY28,$BY$4:$BY$35) )</f>
        <v>5</v>
      </c>
      <c r="BW28" s="1075"/>
      <c r="BX28" s="1076"/>
      <c r="BY28" s="1056">
        <f>BN28*10000+BT28*100+BP28</f>
        <v>159010</v>
      </c>
      <c r="CA28" s="50"/>
    </row>
    <row r="29" spans="1:79" ht="10.5" customHeight="1" x14ac:dyDescent="0.15">
      <c r="A29" s="1054"/>
      <c r="B29" s="1055"/>
      <c r="C29" s="1117"/>
      <c r="D29" s="1118"/>
      <c r="E29" s="1118"/>
      <c r="F29" s="1118"/>
      <c r="G29" s="1118"/>
      <c r="H29" s="1118"/>
      <c r="I29" s="1119"/>
      <c r="J29" s="37">
        <f>IF(ISBLANK(J28),"",AV5)</f>
        <v>0</v>
      </c>
      <c r="K29" s="38" t="s">
        <v>18</v>
      </c>
      <c r="L29" s="39">
        <f>IF(ISBLANK(J28),"",AT5)</f>
        <v>4</v>
      </c>
      <c r="M29" s="37">
        <f>IF(ISBLANK(M28),"",AY5)</f>
        <v>0</v>
      </c>
      <c r="N29" s="38" t="s">
        <v>18</v>
      </c>
      <c r="O29" s="39">
        <f>IF(ISBLANK(M28),"",AW5)</f>
        <v>0</v>
      </c>
      <c r="P29" s="37">
        <f>IF(ISBLANK(P28),"",AV9)</f>
        <v>0</v>
      </c>
      <c r="Q29" s="38" t="s">
        <v>18</v>
      </c>
      <c r="R29" s="39">
        <f>IF(ISBLANK(P28),"",AT9)</f>
        <v>3</v>
      </c>
      <c r="S29" s="37" t="str">
        <f>IF(ISBLANK(S28),"",AY9)</f>
        <v/>
      </c>
      <c r="T29" s="38" t="s">
        <v>18</v>
      </c>
      <c r="U29" s="39" t="str">
        <f>IF(ISBLANK(S28),"",AW9)</f>
        <v/>
      </c>
      <c r="V29" s="37">
        <f>IF(ISBLANK(V28),"",AV13)</f>
        <v>0</v>
      </c>
      <c r="W29" s="38" t="s">
        <v>18</v>
      </c>
      <c r="X29" s="39">
        <f>IF(ISBLANK(V28),"",AT13)</f>
        <v>1</v>
      </c>
      <c r="Y29" s="37">
        <f>IF(ISBLANK(Y28),"",AY13)</f>
        <v>0</v>
      </c>
      <c r="Z29" s="38" t="s">
        <v>18</v>
      </c>
      <c r="AA29" s="39">
        <f>IF(ISBLANK(Y28),"",AW13)</f>
        <v>0</v>
      </c>
      <c r="AB29" s="37">
        <f>IF(ISBLANK(AB28),"",AV17)</f>
        <v>0</v>
      </c>
      <c r="AC29" s="38" t="s">
        <v>18</v>
      </c>
      <c r="AD29" s="39">
        <f>IF(ISBLANK(AB28),"",AT17)</f>
        <v>0</v>
      </c>
      <c r="AE29" s="37">
        <f>IF(ISBLANK(AE28),"",AY17)</f>
        <v>2</v>
      </c>
      <c r="AF29" s="38" t="s">
        <v>18</v>
      </c>
      <c r="AG29" s="39">
        <f>IF(ISBLANK(AE28),"",AW17)</f>
        <v>0</v>
      </c>
      <c r="AH29" s="37">
        <f>IF(ISBLANK(AH28),"",AV21)</f>
        <v>0</v>
      </c>
      <c r="AI29" s="38" t="s">
        <v>18</v>
      </c>
      <c r="AJ29" s="39">
        <f>IF(ISBLANK(AH28),"",AT21)</f>
        <v>0</v>
      </c>
      <c r="AK29" s="37">
        <f>IF(ISBLANK(AK28),"",AY21)</f>
        <v>0</v>
      </c>
      <c r="AL29" s="38" t="s">
        <v>18</v>
      </c>
      <c r="AM29" s="39">
        <f>IF(ISBLANK(AK28),"",AW21)</f>
        <v>0</v>
      </c>
      <c r="AN29" s="37">
        <f>IF(ISBLANK(AN28),"",AV25)</f>
        <v>0</v>
      </c>
      <c r="AO29" s="38" t="s">
        <v>18</v>
      </c>
      <c r="AP29" s="39">
        <f>IF(ISBLANK(AN28),"",AT25)</f>
        <v>3</v>
      </c>
      <c r="AQ29" s="37" t="str">
        <f>IF(ISBLANK(AQ28),"",AY25)</f>
        <v/>
      </c>
      <c r="AR29" s="38" t="s">
        <v>18</v>
      </c>
      <c r="AS29" s="39" t="str">
        <f>IF(ISBLANK(AQ28),"",AW25)</f>
        <v/>
      </c>
      <c r="AT29" s="23"/>
      <c r="AU29" s="24"/>
      <c r="AV29" s="24"/>
      <c r="AW29" s="24"/>
      <c r="AX29" s="24"/>
      <c r="AY29" s="25"/>
      <c r="AZ29" s="64">
        <v>0</v>
      </c>
      <c r="BA29" s="65" t="s">
        <v>18</v>
      </c>
      <c r="BB29" s="66">
        <v>0</v>
      </c>
      <c r="BC29" s="26"/>
      <c r="BD29" s="27" t="s">
        <v>18</v>
      </c>
      <c r="BE29" s="28"/>
      <c r="BF29" s="1044"/>
      <c r="BG29" s="1045"/>
      <c r="BH29" s="1050"/>
      <c r="BI29" s="1051"/>
      <c r="BJ29" s="1050"/>
      <c r="BK29" s="1051"/>
      <c r="BL29" s="1050"/>
      <c r="BM29" s="1051"/>
      <c r="BN29" s="1050"/>
      <c r="BO29" s="1051"/>
      <c r="BP29" s="1050"/>
      <c r="BQ29" s="1051"/>
      <c r="BR29" s="1050"/>
      <c r="BS29" s="1051"/>
      <c r="BT29" s="1070"/>
      <c r="BU29" s="1071"/>
      <c r="BV29" s="1077"/>
      <c r="BW29" s="1078"/>
      <c r="BX29" s="1079"/>
      <c r="BY29" s="1056"/>
      <c r="CA29" s="50"/>
    </row>
    <row r="30" spans="1:79" ht="10.5" customHeight="1" x14ac:dyDescent="0.15">
      <c r="A30" s="1054"/>
      <c r="B30" s="1055"/>
      <c r="C30" s="1117"/>
      <c r="D30" s="1118"/>
      <c r="E30" s="1118"/>
      <c r="F30" s="1118"/>
      <c r="G30" s="1118"/>
      <c r="H30" s="1118"/>
      <c r="I30" s="1119"/>
      <c r="J30" s="37">
        <f>IF(ISBLANK(J28),"",AV6)</f>
        <v>0</v>
      </c>
      <c r="K30" s="38" t="s">
        <v>19</v>
      </c>
      <c r="L30" s="39">
        <f>IF(ISBLANK(J28),"",AT6)</f>
        <v>2</v>
      </c>
      <c r="M30" s="37">
        <f>IF(ISBLANK(M28),"",AY6)</f>
        <v>0</v>
      </c>
      <c r="N30" s="38" t="s">
        <v>19</v>
      </c>
      <c r="O30" s="39">
        <f>IF(ISBLANK(M28),"",AW6)</f>
        <v>0</v>
      </c>
      <c r="P30" s="37">
        <f>IF(ISBLANK(P28),"",AV10)</f>
        <v>0</v>
      </c>
      <c r="Q30" s="38" t="s">
        <v>19</v>
      </c>
      <c r="R30" s="39">
        <f>IF(ISBLANK(P28),"",AT10)</f>
        <v>2</v>
      </c>
      <c r="S30" s="37" t="str">
        <f>IF(ISBLANK(S28),"",AY10)</f>
        <v/>
      </c>
      <c r="T30" s="38" t="s">
        <v>19</v>
      </c>
      <c r="U30" s="39" t="str">
        <f>IF(ISBLANK(S28),"",AW10)</f>
        <v/>
      </c>
      <c r="V30" s="37">
        <f>IF(ISBLANK(V28),"",AV14)</f>
        <v>0</v>
      </c>
      <c r="W30" s="38" t="s">
        <v>19</v>
      </c>
      <c r="X30" s="39">
        <f>IF(ISBLANK(V28),"",AT14)</f>
        <v>2</v>
      </c>
      <c r="Y30" s="37">
        <f>IF(ISBLANK(Y28),"",AY14)</f>
        <v>1</v>
      </c>
      <c r="Z30" s="38" t="s">
        <v>19</v>
      </c>
      <c r="AA30" s="39">
        <f>IF(ISBLANK(Y28),"",AW14)</f>
        <v>0</v>
      </c>
      <c r="AB30" s="37">
        <f>IF(ISBLANK(AB28),"",AV18)</f>
        <v>1</v>
      </c>
      <c r="AC30" s="38" t="s">
        <v>19</v>
      </c>
      <c r="AD30" s="39">
        <f>IF(ISBLANK(AB28),"",AT18)</f>
        <v>0</v>
      </c>
      <c r="AE30" s="37">
        <f>IF(ISBLANK(AE28),"",AY18)</f>
        <v>1</v>
      </c>
      <c r="AF30" s="38" t="s">
        <v>19</v>
      </c>
      <c r="AG30" s="39">
        <f>IF(ISBLANK(AE28),"",AW18)</f>
        <v>0</v>
      </c>
      <c r="AH30" s="37">
        <f>IF(ISBLANK(AH28),"",AV22)</f>
        <v>0</v>
      </c>
      <c r="AI30" s="38" t="s">
        <v>19</v>
      </c>
      <c r="AJ30" s="39">
        <f>IF(ISBLANK(AH28),"",AT22)</f>
        <v>1</v>
      </c>
      <c r="AK30" s="37">
        <f>IF(ISBLANK(AK28),"",AY22)</f>
        <v>2</v>
      </c>
      <c r="AL30" s="38" t="s">
        <v>19</v>
      </c>
      <c r="AM30" s="39">
        <f>IF(ISBLANK(AK28),"",AW22)</f>
        <v>0</v>
      </c>
      <c r="AN30" s="37">
        <f>IF(ISBLANK(AN28),"",AV26)</f>
        <v>0</v>
      </c>
      <c r="AO30" s="38" t="s">
        <v>19</v>
      </c>
      <c r="AP30" s="39">
        <f>IF(ISBLANK(AN28),"",AT26)</f>
        <v>2</v>
      </c>
      <c r="AQ30" s="37" t="str">
        <f>IF(ISBLANK(AQ28),"",AY26)</f>
        <v/>
      </c>
      <c r="AR30" s="38" t="s">
        <v>19</v>
      </c>
      <c r="AS30" s="39" t="str">
        <f>IF(ISBLANK(AQ28),"",AW26)</f>
        <v/>
      </c>
      <c r="AT30" s="23"/>
      <c r="AU30" s="24"/>
      <c r="AV30" s="24"/>
      <c r="AW30" s="24"/>
      <c r="AX30" s="24"/>
      <c r="AY30" s="25"/>
      <c r="AZ30" s="67">
        <v>3</v>
      </c>
      <c r="BA30" s="65" t="s">
        <v>19</v>
      </c>
      <c r="BB30" s="68">
        <v>0</v>
      </c>
      <c r="BC30" s="29"/>
      <c r="BD30" s="27" t="s">
        <v>19</v>
      </c>
      <c r="BE30" s="30"/>
      <c r="BF30" s="1044"/>
      <c r="BG30" s="1045"/>
      <c r="BH30" s="1050"/>
      <c r="BI30" s="1051"/>
      <c r="BJ30" s="1050"/>
      <c r="BK30" s="1051"/>
      <c r="BL30" s="1050"/>
      <c r="BM30" s="1051"/>
      <c r="BN30" s="1050"/>
      <c r="BO30" s="1051"/>
      <c r="BP30" s="1050"/>
      <c r="BQ30" s="1051"/>
      <c r="BR30" s="1050"/>
      <c r="BS30" s="1051"/>
      <c r="BT30" s="1070"/>
      <c r="BU30" s="1071"/>
      <c r="BV30" s="1077"/>
      <c r="BW30" s="1078"/>
      <c r="BX30" s="1079"/>
      <c r="BY30" s="1056"/>
      <c r="CA30" s="50"/>
    </row>
    <row r="31" spans="1:79" ht="10.5" customHeight="1" x14ac:dyDescent="0.15">
      <c r="A31" s="1054"/>
      <c r="B31" s="1055"/>
      <c r="C31" s="1120"/>
      <c r="D31" s="1121"/>
      <c r="E31" s="1121"/>
      <c r="F31" s="1121"/>
      <c r="G31" s="1121"/>
      <c r="H31" s="1121"/>
      <c r="I31" s="1122"/>
      <c r="J31" s="34">
        <f>IF(ISBLANK(J28),"",SUM(J29:J30))</f>
        <v>0</v>
      </c>
      <c r="K31" s="35" t="s">
        <v>20</v>
      </c>
      <c r="L31" s="36">
        <f>IF(ISBLANK(J28),"",SUM(L29:L30))</f>
        <v>6</v>
      </c>
      <c r="M31" s="34">
        <f>IF(ISBLANK(M28),"",SUM(M29:M30))</f>
        <v>0</v>
      </c>
      <c r="N31" s="35" t="s">
        <v>20</v>
      </c>
      <c r="O31" s="36">
        <f>IF(ISBLANK(M28),"",SUM(O29:O30))</f>
        <v>0</v>
      </c>
      <c r="P31" s="34">
        <f>IF(ISBLANK(P28),"",SUM(P29:P30))</f>
        <v>0</v>
      </c>
      <c r="Q31" s="35" t="s">
        <v>20</v>
      </c>
      <c r="R31" s="36">
        <f>IF(ISBLANK(P28),"",SUM(R29:R30))</f>
        <v>5</v>
      </c>
      <c r="S31" s="34" t="str">
        <f>IF(ISBLANK(S28),"",SUM(S29:S30))</f>
        <v/>
      </c>
      <c r="T31" s="35" t="s">
        <v>20</v>
      </c>
      <c r="U31" s="36" t="str">
        <f>IF(ISBLANK(S28),"",SUM(U29:U30))</f>
        <v/>
      </c>
      <c r="V31" s="34">
        <f>IF(ISBLANK(V28),"",SUM(V29:V30))</f>
        <v>0</v>
      </c>
      <c r="W31" s="35" t="s">
        <v>20</v>
      </c>
      <c r="X31" s="36">
        <f>IF(ISBLANK(V28),"",SUM(X29:X30))</f>
        <v>3</v>
      </c>
      <c r="Y31" s="34">
        <f>IF(ISBLANK(Y28),"",SUM(Y29:Y30))</f>
        <v>1</v>
      </c>
      <c r="Z31" s="35" t="s">
        <v>20</v>
      </c>
      <c r="AA31" s="36">
        <f>IF(ISBLANK(Y28),"",SUM(AA29:AA30))</f>
        <v>0</v>
      </c>
      <c r="AB31" s="34">
        <f>IF(ISBLANK(AB28),"",SUM(AB29:AB30))</f>
        <v>1</v>
      </c>
      <c r="AC31" s="35" t="s">
        <v>20</v>
      </c>
      <c r="AD31" s="36">
        <f>IF(ISBLANK(AB28),"",SUM(AD29:AD30))</f>
        <v>0</v>
      </c>
      <c r="AE31" s="34">
        <f>IF(ISBLANK(AE28),"",SUM(AE29:AE30))</f>
        <v>3</v>
      </c>
      <c r="AF31" s="35" t="s">
        <v>20</v>
      </c>
      <c r="AG31" s="36">
        <f>IF(ISBLANK(AE28),"",SUM(AG29:AG30))</f>
        <v>0</v>
      </c>
      <c r="AH31" s="34">
        <f>IF(ISBLANK(AH28),"",SUM(AH29:AH30))</f>
        <v>0</v>
      </c>
      <c r="AI31" s="35" t="s">
        <v>20</v>
      </c>
      <c r="AJ31" s="36">
        <f>IF(ISBLANK(AH28),"",SUM(AJ29:AJ30))</f>
        <v>1</v>
      </c>
      <c r="AK31" s="34">
        <f>IF(ISBLANK(AK28),"",SUM(AK29:AK30))</f>
        <v>2</v>
      </c>
      <c r="AL31" s="35" t="s">
        <v>20</v>
      </c>
      <c r="AM31" s="36">
        <f>IF(ISBLANK(AK28),"",SUM(AM29:AM30))</f>
        <v>0</v>
      </c>
      <c r="AN31" s="34">
        <f>IF(ISBLANK(AN28),"",SUM(AN29:AN30))</f>
        <v>0</v>
      </c>
      <c r="AO31" s="35" t="s">
        <v>20</v>
      </c>
      <c r="AP31" s="36">
        <f>IF(ISBLANK(AN28),"",SUM(AP29:AP30))</f>
        <v>5</v>
      </c>
      <c r="AQ31" s="34" t="str">
        <f>IF(ISBLANK(AQ28),"",SUM(AQ29:AQ30))</f>
        <v/>
      </c>
      <c r="AR31" s="35" t="s">
        <v>20</v>
      </c>
      <c r="AS31" s="36" t="str">
        <f>IF(ISBLANK(AQ28),"",SUM(AS29:AS30))</f>
        <v/>
      </c>
      <c r="AT31" s="31"/>
      <c r="AU31" s="32"/>
      <c r="AV31" s="32"/>
      <c r="AW31" s="32"/>
      <c r="AX31" s="32"/>
      <c r="AY31" s="33"/>
      <c r="AZ31" s="34">
        <f>IF(ISBLANK(AZ28),"",SUM(AZ29:AZ30))</f>
        <v>3</v>
      </c>
      <c r="BA31" s="35" t="s">
        <v>20</v>
      </c>
      <c r="BB31" s="36">
        <f>IF(ISBLANK(AZ28),"",SUM(BB29:BB30))</f>
        <v>0</v>
      </c>
      <c r="BC31" s="34" t="str">
        <f>IF(ISBLANK(BC28),"",SUM(BC29:BC30))</f>
        <v/>
      </c>
      <c r="BD31" s="35" t="s">
        <v>20</v>
      </c>
      <c r="BE31" s="36" t="str">
        <f>IF(ISBLANK(BC28),"",SUM(BE29:BE30))</f>
        <v/>
      </c>
      <c r="BF31" s="1046"/>
      <c r="BG31" s="1047"/>
      <c r="BH31" s="1052"/>
      <c r="BI31" s="1053"/>
      <c r="BJ31" s="1052"/>
      <c r="BK31" s="1053"/>
      <c r="BL31" s="1052"/>
      <c r="BM31" s="1053"/>
      <c r="BN31" s="1052"/>
      <c r="BO31" s="1053"/>
      <c r="BP31" s="1052"/>
      <c r="BQ31" s="1053"/>
      <c r="BR31" s="1052"/>
      <c r="BS31" s="1053"/>
      <c r="BT31" s="1072"/>
      <c r="BU31" s="1073"/>
      <c r="BV31" s="1080"/>
      <c r="BW31" s="1081"/>
      <c r="BX31" s="1082"/>
      <c r="BY31" s="1056"/>
      <c r="CA31" s="50"/>
    </row>
    <row r="32" spans="1:79" ht="18" customHeight="1" x14ac:dyDescent="0.15">
      <c r="A32" s="1054">
        <f>BV32</f>
        <v>8</v>
      </c>
      <c r="B32" s="1123">
        <v>8</v>
      </c>
      <c r="C32" s="1114" t="s">
        <v>35</v>
      </c>
      <c r="D32" s="1115"/>
      <c r="E32" s="1115"/>
      <c r="F32" s="1115"/>
      <c r="G32" s="1115"/>
      <c r="H32" s="1115"/>
      <c r="I32" s="1116"/>
      <c r="J32" s="1039" t="s">
        <v>68</v>
      </c>
      <c r="K32" s="1040"/>
      <c r="L32" s="1041"/>
      <c r="M32" s="1039"/>
      <c r="N32" s="1040"/>
      <c r="O32" s="1041"/>
      <c r="P32" s="1039" t="s">
        <v>68</v>
      </c>
      <c r="Q32" s="1040"/>
      <c r="R32" s="1041"/>
      <c r="S32" s="1039" t="s">
        <v>68</v>
      </c>
      <c r="T32" s="1040"/>
      <c r="U32" s="1041"/>
      <c r="V32" s="1036" t="s">
        <v>68</v>
      </c>
      <c r="W32" s="1037"/>
      <c r="X32" s="1038"/>
      <c r="Y32" s="1039" t="s">
        <v>68</v>
      </c>
      <c r="Z32" s="1040"/>
      <c r="AA32" s="1041"/>
      <c r="AB32" s="1039" t="s">
        <v>68</v>
      </c>
      <c r="AC32" s="1040"/>
      <c r="AD32" s="1041"/>
      <c r="AE32" s="1039" t="s">
        <v>68</v>
      </c>
      <c r="AF32" s="1040"/>
      <c r="AG32" s="1041"/>
      <c r="AH32" s="1039" t="s">
        <v>70</v>
      </c>
      <c r="AI32" s="1040"/>
      <c r="AJ32" s="1040"/>
      <c r="AK32" s="1039" t="s">
        <v>303</v>
      </c>
      <c r="AL32" s="1040"/>
      <c r="AM32" s="1040"/>
      <c r="AN32" s="1039" t="s">
        <v>68</v>
      </c>
      <c r="AO32" s="1040"/>
      <c r="AP32" s="1040"/>
      <c r="AQ32" s="1039" t="s">
        <v>68</v>
      </c>
      <c r="AR32" s="1040"/>
      <c r="AS32" s="1040"/>
      <c r="AT32" s="1039" t="s">
        <v>68</v>
      </c>
      <c r="AU32" s="1040"/>
      <c r="AV32" s="1040"/>
      <c r="AW32" s="1039"/>
      <c r="AX32" s="1040"/>
      <c r="AY32" s="1040"/>
      <c r="AZ32" s="20"/>
      <c r="BA32" s="21"/>
      <c r="BB32" s="21"/>
      <c r="BC32" s="21"/>
      <c r="BD32" s="21"/>
      <c r="BE32" s="22"/>
      <c r="BF32" s="1042">
        <f>SUM(BH32:BM35)</f>
        <v>12</v>
      </c>
      <c r="BG32" s="1043"/>
      <c r="BH32" s="1048">
        <f>COUNTIF(J32:BE32,"○")</f>
        <v>0</v>
      </c>
      <c r="BI32" s="1049"/>
      <c r="BJ32" s="1048">
        <f>COUNTIF(J32:BE32,"△")</f>
        <v>1</v>
      </c>
      <c r="BK32" s="1049"/>
      <c r="BL32" s="1048">
        <f>COUNTIF(J32:BE32,"●")</f>
        <v>11</v>
      </c>
      <c r="BM32" s="1049"/>
      <c r="BN32" s="1048">
        <f>BH32*3+BJ32*1</f>
        <v>1</v>
      </c>
      <c r="BO32" s="1049"/>
      <c r="BP32" s="1048">
        <f>SUM(J35,P35,V35,AB35,M35,S35,Y35,AE35,AH35,AK35,AZ35,BC35,AN35,AQ35,AT35,AW35)</f>
        <v>1</v>
      </c>
      <c r="BQ32" s="1049"/>
      <c r="BR32" s="1048">
        <f>SUM(L35,R35,X35,AD35,O35,U35,AA35,AG35,AJ35,AM35,BB35,BE35,AP35,AS35,AV35,AY35)</f>
        <v>41</v>
      </c>
      <c r="BS32" s="1049"/>
      <c r="BT32" s="1068">
        <f>BP32-BR32</f>
        <v>-40</v>
      </c>
      <c r="BU32" s="1069"/>
      <c r="BV32" s="1074">
        <f>IF(ISBLANK(B32),"",RANK(BY32,$BY$4:$BY$35) )</f>
        <v>8</v>
      </c>
      <c r="BW32" s="1075"/>
      <c r="BX32" s="1076"/>
      <c r="BY32" s="1056">
        <f>BN32*10000+BT32*100+BP32</f>
        <v>6001</v>
      </c>
      <c r="CA32" s="50"/>
    </row>
    <row r="33" spans="1:91" ht="10.5" customHeight="1" x14ac:dyDescent="0.15">
      <c r="A33" s="1054"/>
      <c r="B33" s="1123"/>
      <c r="C33" s="1117"/>
      <c r="D33" s="1118"/>
      <c r="E33" s="1118"/>
      <c r="F33" s="1118"/>
      <c r="G33" s="1118"/>
      <c r="H33" s="1118"/>
      <c r="I33" s="1119"/>
      <c r="J33" s="37">
        <f>IF(ISBLANK(J32),"",BB5)</f>
        <v>0</v>
      </c>
      <c r="K33" s="38" t="s">
        <v>18</v>
      </c>
      <c r="L33" s="39">
        <f>IF(ISBLANK(J32),"",AZ5)</f>
        <v>3</v>
      </c>
      <c r="M33" s="37" t="str">
        <f>IF(ISBLANK(M32),"",BE5)</f>
        <v/>
      </c>
      <c r="N33" s="38" t="s">
        <v>18</v>
      </c>
      <c r="O33" s="39" t="str">
        <f>IF(ISBLANK(M32),"",BC5)</f>
        <v/>
      </c>
      <c r="P33" s="37">
        <f>IF(ISBLANK(P32),"",BB9)</f>
        <v>0</v>
      </c>
      <c r="Q33" s="38" t="s">
        <v>18</v>
      </c>
      <c r="R33" s="39">
        <f>IF(ISBLANK(P32),"",AZ9)</f>
        <v>3</v>
      </c>
      <c r="S33" s="37">
        <f>IF(ISBLANK(S32),"",BE9)</f>
        <v>0</v>
      </c>
      <c r="T33" s="38" t="s">
        <v>18</v>
      </c>
      <c r="U33" s="39">
        <f>IF(ISBLANK(S32),"",BC9)</f>
        <v>0</v>
      </c>
      <c r="V33" s="37">
        <f>IF(ISBLANK(V32),"",BB13)</f>
        <v>0</v>
      </c>
      <c r="W33" s="38" t="s">
        <v>18</v>
      </c>
      <c r="X33" s="39">
        <f>IF(ISBLANK(V32),"",AZ13)</f>
        <v>2</v>
      </c>
      <c r="Y33" s="37">
        <f>IF(ISBLANK(Y32),"",BE13)</f>
        <v>0</v>
      </c>
      <c r="Z33" s="38" t="s">
        <v>18</v>
      </c>
      <c r="AA33" s="39">
        <f>IF(ISBLANK(Y32),"",BC13)</f>
        <v>0</v>
      </c>
      <c r="AB33" s="37">
        <f>IF(ISBLANK(AB32),"",BB17)</f>
        <v>0</v>
      </c>
      <c r="AC33" s="38" t="s">
        <v>18</v>
      </c>
      <c r="AD33" s="39">
        <f>IF(ISBLANK(AB32),"",AZ17)</f>
        <v>0</v>
      </c>
      <c r="AE33" s="37">
        <f>IF(ISBLANK(AE32),"",BE17)</f>
        <v>0</v>
      </c>
      <c r="AF33" s="38" t="s">
        <v>18</v>
      </c>
      <c r="AG33" s="39">
        <f>IF(ISBLANK(AE32),"",BC17)</f>
        <v>0</v>
      </c>
      <c r="AH33" s="37">
        <f>IF(ISBLANK(AH32),"",BB21)</f>
        <v>1</v>
      </c>
      <c r="AI33" s="38" t="s">
        <v>18</v>
      </c>
      <c r="AJ33" s="39">
        <f>IF(ISBLANK(AH32),"",AZ21)</f>
        <v>0</v>
      </c>
      <c r="AK33" s="37">
        <f>IF(ISBLANK(AK32),"",BE21)</f>
        <v>0</v>
      </c>
      <c r="AL33" s="38" t="s">
        <v>18</v>
      </c>
      <c r="AM33" s="39">
        <f>IF(ISBLANK(AK32),"",BC21)</f>
        <v>0</v>
      </c>
      <c r="AN33" s="37">
        <f>IF(ISBLANK(AN32),"",BB25)</f>
        <v>0</v>
      </c>
      <c r="AO33" s="38" t="s">
        <v>18</v>
      </c>
      <c r="AP33" s="39">
        <f>IF(ISBLANK(AN32),"",AZ25)</f>
        <v>3</v>
      </c>
      <c r="AQ33" s="37">
        <f>IF(ISBLANK(AQ32),"",BE25)</f>
        <v>0</v>
      </c>
      <c r="AR33" s="38" t="s">
        <v>18</v>
      </c>
      <c r="AS33" s="39">
        <f>IF(ISBLANK(AQ32),"",BC25)</f>
        <v>5</v>
      </c>
      <c r="AT33" s="37">
        <f>IF(ISBLANK(AT32),"",BB25)</f>
        <v>0</v>
      </c>
      <c r="AU33" s="38" t="s">
        <v>18</v>
      </c>
      <c r="AV33" s="37">
        <f>IF(ISBLANK(AT32),"",AZ29)</f>
        <v>0</v>
      </c>
      <c r="AW33" s="37" t="str">
        <f>IF(ISBLANK(AW32),"",BE29)</f>
        <v/>
      </c>
      <c r="AX33" s="38" t="s">
        <v>18</v>
      </c>
      <c r="AY33" s="39" t="str">
        <f>IF(ISBLANK(AW32),"",BC29)</f>
        <v/>
      </c>
      <c r="AZ33" s="23"/>
      <c r="BA33" s="24"/>
      <c r="BB33" s="24"/>
      <c r="BC33" s="24"/>
      <c r="BD33" s="24"/>
      <c r="BE33" s="25"/>
      <c r="BF33" s="1044"/>
      <c r="BG33" s="1045"/>
      <c r="BH33" s="1050"/>
      <c r="BI33" s="1051"/>
      <c r="BJ33" s="1050"/>
      <c r="BK33" s="1051"/>
      <c r="BL33" s="1050"/>
      <c r="BM33" s="1051"/>
      <c r="BN33" s="1050"/>
      <c r="BO33" s="1051"/>
      <c r="BP33" s="1050"/>
      <c r="BQ33" s="1051"/>
      <c r="BR33" s="1050"/>
      <c r="BS33" s="1051"/>
      <c r="BT33" s="1070"/>
      <c r="BU33" s="1071"/>
      <c r="BV33" s="1077"/>
      <c r="BW33" s="1078"/>
      <c r="BX33" s="1079"/>
      <c r="BY33" s="1056"/>
      <c r="CA33" s="50"/>
    </row>
    <row r="34" spans="1:91" ht="10.5" customHeight="1" x14ac:dyDescent="0.15">
      <c r="A34" s="1054"/>
      <c r="B34" s="1123"/>
      <c r="C34" s="1117"/>
      <c r="D34" s="1118"/>
      <c r="E34" s="1118"/>
      <c r="F34" s="1118"/>
      <c r="G34" s="1118"/>
      <c r="H34" s="1118"/>
      <c r="I34" s="1119"/>
      <c r="J34" s="37">
        <f>IF(ISBLANK(J32),"",BB6)</f>
        <v>0</v>
      </c>
      <c r="K34" s="38" t="s">
        <v>19</v>
      </c>
      <c r="L34" s="39">
        <f>IF(ISBLANK(J32),"",AZ6)</f>
        <v>4</v>
      </c>
      <c r="M34" s="37" t="str">
        <f>IF(ISBLANK(M32),"",BE6)</f>
        <v/>
      </c>
      <c r="N34" s="38" t="s">
        <v>19</v>
      </c>
      <c r="O34" s="39" t="str">
        <f>IF(ISBLANK(M32),"",BC6)</f>
        <v/>
      </c>
      <c r="P34" s="37">
        <f>IF(ISBLANK(P32),"",BB10)</f>
        <v>0</v>
      </c>
      <c r="Q34" s="38" t="s">
        <v>19</v>
      </c>
      <c r="R34" s="39">
        <f>IF(ISBLANK(P32),"",AZ10)</f>
        <v>1</v>
      </c>
      <c r="S34" s="37">
        <f>IF(ISBLANK(S32),"",BE10)</f>
        <v>0</v>
      </c>
      <c r="T34" s="38" t="s">
        <v>19</v>
      </c>
      <c r="U34" s="39">
        <f>IF(ISBLANK(S32),"",BC10)</f>
        <v>3</v>
      </c>
      <c r="V34" s="37">
        <f>IF(ISBLANK(V32),"",BB14)</f>
        <v>0</v>
      </c>
      <c r="W34" s="38" t="s">
        <v>19</v>
      </c>
      <c r="X34" s="39">
        <f>IF(ISBLANK(V32),"",AZ14)</f>
        <v>0</v>
      </c>
      <c r="Y34" s="37">
        <f>IF(ISBLANK(Y32),"",BE14)</f>
        <v>0</v>
      </c>
      <c r="Z34" s="38" t="s">
        <v>19</v>
      </c>
      <c r="AA34" s="39">
        <f>IF(ISBLANK(Y32),"",BC14)</f>
        <v>4</v>
      </c>
      <c r="AB34" s="37">
        <f>IF(ISBLANK(AB32),"",BB18)</f>
        <v>0</v>
      </c>
      <c r="AC34" s="38" t="s">
        <v>19</v>
      </c>
      <c r="AD34" s="39">
        <f>IF(ISBLANK(AB32),"",AZ18)</f>
        <v>1</v>
      </c>
      <c r="AE34" s="37">
        <f>IF(ISBLANK(AE32),"",BE18)</f>
        <v>0</v>
      </c>
      <c r="AF34" s="38" t="s">
        <v>19</v>
      </c>
      <c r="AG34" s="39">
        <f>IF(ISBLANK(AE32),"",BC18)</f>
        <v>2</v>
      </c>
      <c r="AH34" s="37">
        <f>IF(ISBLANK(AH32),"",BB22)</f>
        <v>0</v>
      </c>
      <c r="AI34" s="38" t="s">
        <v>19</v>
      </c>
      <c r="AJ34" s="39">
        <f>IF(ISBLANK(AH32),"",AZ22)</f>
        <v>1</v>
      </c>
      <c r="AK34" s="37">
        <f>IF(ISBLANK(AK32),"",BE22)</f>
        <v>0</v>
      </c>
      <c r="AL34" s="38" t="s">
        <v>19</v>
      </c>
      <c r="AM34" s="39">
        <f>IF(ISBLANK(AK32),"",BC22)</f>
        <v>1</v>
      </c>
      <c r="AN34" s="37">
        <f>IF(ISBLANK(AN32),"",BB26)</f>
        <v>0</v>
      </c>
      <c r="AO34" s="38" t="s">
        <v>19</v>
      </c>
      <c r="AP34" s="39">
        <f>IF(ISBLANK(AN32),"",AZ26)</f>
        <v>2</v>
      </c>
      <c r="AQ34" s="37">
        <f>IF(ISBLANK(AQ32),"",BE26)</f>
        <v>0</v>
      </c>
      <c r="AR34" s="38" t="s">
        <v>19</v>
      </c>
      <c r="AS34" s="39">
        <f>IF(ISBLANK(AQ32),"",BC26)</f>
        <v>3</v>
      </c>
      <c r="AT34" s="37">
        <f>IF(ISBLANK(AT33),"",BB26)</f>
        <v>0</v>
      </c>
      <c r="AU34" s="38" t="s">
        <v>19</v>
      </c>
      <c r="AV34" s="37">
        <f>IF(ISBLANK(AT33),"",AZ30)</f>
        <v>3</v>
      </c>
      <c r="AW34" s="37" t="str">
        <f>IF(ISBLANK(AW32),"",BE30)</f>
        <v/>
      </c>
      <c r="AX34" s="38" t="s">
        <v>19</v>
      </c>
      <c r="AY34" s="39" t="str">
        <f>IF(ISBLANK(AW32),"",BC30)</f>
        <v/>
      </c>
      <c r="AZ34" s="23"/>
      <c r="BA34" s="24"/>
      <c r="BB34" s="24"/>
      <c r="BC34" s="24"/>
      <c r="BD34" s="24"/>
      <c r="BE34" s="25"/>
      <c r="BF34" s="1044"/>
      <c r="BG34" s="1045"/>
      <c r="BH34" s="1050"/>
      <c r="BI34" s="1051"/>
      <c r="BJ34" s="1050"/>
      <c r="BK34" s="1051"/>
      <c r="BL34" s="1050"/>
      <c r="BM34" s="1051"/>
      <c r="BN34" s="1050"/>
      <c r="BO34" s="1051"/>
      <c r="BP34" s="1050"/>
      <c r="BQ34" s="1051"/>
      <c r="BR34" s="1050"/>
      <c r="BS34" s="1051"/>
      <c r="BT34" s="1070"/>
      <c r="BU34" s="1071"/>
      <c r="BV34" s="1077"/>
      <c r="BW34" s="1078"/>
      <c r="BX34" s="1079"/>
      <c r="BY34" s="1056"/>
      <c r="CA34" s="50"/>
    </row>
    <row r="35" spans="1:91" ht="10.5" customHeight="1" x14ac:dyDescent="0.15">
      <c r="A35" s="1054"/>
      <c r="B35" s="1123"/>
      <c r="C35" s="1120"/>
      <c r="D35" s="1121"/>
      <c r="E35" s="1121"/>
      <c r="F35" s="1121"/>
      <c r="G35" s="1121"/>
      <c r="H35" s="1121"/>
      <c r="I35" s="1122"/>
      <c r="J35" s="34">
        <f>IF(ISBLANK(J32),"",SUM(J33:J34))</f>
        <v>0</v>
      </c>
      <c r="K35" s="35" t="s">
        <v>20</v>
      </c>
      <c r="L35" s="36">
        <f>IF(ISBLANK(J32),"",SUM(L33:L34))</f>
        <v>7</v>
      </c>
      <c r="M35" s="34" t="str">
        <f>IF(ISBLANK(M32),"",SUM(M33:M34))</f>
        <v/>
      </c>
      <c r="N35" s="35" t="s">
        <v>20</v>
      </c>
      <c r="O35" s="36" t="str">
        <f>IF(ISBLANK(M32),"",SUM(O33:O34))</f>
        <v/>
      </c>
      <c r="P35" s="34">
        <f>IF(ISBLANK(P32),"",SUM(P33:P34))</f>
        <v>0</v>
      </c>
      <c r="Q35" s="35" t="s">
        <v>20</v>
      </c>
      <c r="R35" s="36">
        <f>IF(ISBLANK(P32),"",SUM(R33:R34))</f>
        <v>4</v>
      </c>
      <c r="S35" s="34">
        <f>IF(ISBLANK(S32),"",SUM(S33:S34))</f>
        <v>0</v>
      </c>
      <c r="T35" s="35" t="s">
        <v>20</v>
      </c>
      <c r="U35" s="36">
        <f>IF(ISBLANK(S32),"",SUM(U33:U34))</f>
        <v>3</v>
      </c>
      <c r="V35" s="34">
        <f>IF(ISBLANK(V32),"",SUM(V33:V34))</f>
        <v>0</v>
      </c>
      <c r="W35" s="35" t="s">
        <v>20</v>
      </c>
      <c r="X35" s="36">
        <f>IF(ISBLANK(V32),"",SUM(X33:X34))</f>
        <v>2</v>
      </c>
      <c r="Y35" s="34">
        <f>IF(ISBLANK(Y32),"",SUM(Y33:Y34))</f>
        <v>0</v>
      </c>
      <c r="Z35" s="35" t="s">
        <v>20</v>
      </c>
      <c r="AA35" s="36">
        <f>IF(ISBLANK(Y32),"",SUM(AA33:AA34))</f>
        <v>4</v>
      </c>
      <c r="AB35" s="34">
        <f>IF(ISBLANK(AB32),"",SUM(AB33:AB34))</f>
        <v>0</v>
      </c>
      <c r="AC35" s="35" t="s">
        <v>20</v>
      </c>
      <c r="AD35" s="36">
        <f>IF(ISBLANK(AB32),"",SUM(AD33:AD34))</f>
        <v>1</v>
      </c>
      <c r="AE35" s="34">
        <f>IF(ISBLANK(AE32),"",SUM(AE33:AE34))</f>
        <v>0</v>
      </c>
      <c r="AF35" s="35" t="s">
        <v>20</v>
      </c>
      <c r="AG35" s="36">
        <f>IF(ISBLANK(AE32),"",SUM(AG33:AG34))</f>
        <v>2</v>
      </c>
      <c r="AH35" s="34">
        <f>IF(ISBLANK(AH32),"",SUM(AH33:AH34))</f>
        <v>1</v>
      </c>
      <c r="AI35" s="35" t="s">
        <v>20</v>
      </c>
      <c r="AJ35" s="36">
        <f>IF(ISBLANK(AH32),"",SUM(AJ33:AJ34))</f>
        <v>1</v>
      </c>
      <c r="AK35" s="34">
        <f>IF(ISBLANK(AK32),"",SUM(AK33:AK34))</f>
        <v>0</v>
      </c>
      <c r="AL35" s="35" t="s">
        <v>20</v>
      </c>
      <c r="AM35" s="36">
        <f>IF(ISBLANK(AK32),"",SUM(AM33:AM34))</f>
        <v>1</v>
      </c>
      <c r="AN35" s="34">
        <f>IF(ISBLANK(AN32),"",SUM(AN33:AN34))</f>
        <v>0</v>
      </c>
      <c r="AO35" s="35" t="s">
        <v>20</v>
      </c>
      <c r="AP35" s="36">
        <f>IF(ISBLANK(AN32),"",SUM(AP33:AP34))</f>
        <v>5</v>
      </c>
      <c r="AQ35" s="34">
        <f>IF(ISBLANK(AQ32),"",SUM(AQ33:AQ34))</f>
        <v>0</v>
      </c>
      <c r="AR35" s="35" t="s">
        <v>20</v>
      </c>
      <c r="AS35" s="36">
        <f>IF(ISBLANK(AQ32),"",SUM(AS33:AS34))</f>
        <v>8</v>
      </c>
      <c r="AT35" s="34">
        <f>IF(ISBLANK(AT32),"",SUM(AT33:AT34))</f>
        <v>0</v>
      </c>
      <c r="AU35" s="35" t="s">
        <v>20</v>
      </c>
      <c r="AV35" s="36">
        <f>IF(ISBLANK(AT32),"",SUM(AV33:AV34))</f>
        <v>3</v>
      </c>
      <c r="AW35" s="34" t="str">
        <f>IF(ISBLANK(AW32),"",SUM(AW33:AW34))</f>
        <v/>
      </c>
      <c r="AX35" s="35" t="s">
        <v>20</v>
      </c>
      <c r="AY35" s="36" t="str">
        <f>IF(ISBLANK(AW32),"",SUM(AY33:AY34))</f>
        <v/>
      </c>
      <c r="AZ35" s="31"/>
      <c r="BA35" s="32"/>
      <c r="BB35" s="32"/>
      <c r="BC35" s="32"/>
      <c r="BD35" s="32"/>
      <c r="BE35" s="33"/>
      <c r="BF35" s="1046"/>
      <c r="BG35" s="1047"/>
      <c r="BH35" s="1052"/>
      <c r="BI35" s="1053"/>
      <c r="BJ35" s="1052"/>
      <c r="BK35" s="1053"/>
      <c r="BL35" s="1052"/>
      <c r="BM35" s="1053"/>
      <c r="BN35" s="1052"/>
      <c r="BO35" s="1053"/>
      <c r="BP35" s="1052"/>
      <c r="BQ35" s="1053"/>
      <c r="BR35" s="1052"/>
      <c r="BS35" s="1053"/>
      <c r="BT35" s="1072"/>
      <c r="BU35" s="1073"/>
      <c r="BV35" s="1080"/>
      <c r="BW35" s="1081"/>
      <c r="BX35" s="1082"/>
      <c r="BY35" s="1056"/>
      <c r="CA35" s="50"/>
    </row>
    <row r="36" spans="1:91" ht="10.5" customHeight="1" x14ac:dyDescent="0.15">
      <c r="B36" s="42"/>
      <c r="C36" s="40"/>
      <c r="D36" s="40"/>
      <c r="E36" s="40"/>
      <c r="F36" s="40"/>
      <c r="G36" s="40"/>
      <c r="H36" s="40"/>
      <c r="I36" s="40"/>
      <c r="CA36" s="48"/>
    </row>
    <row r="37" spans="1:91" ht="10.5" customHeight="1" x14ac:dyDescent="0.15">
      <c r="A37" s="43"/>
      <c r="CA37" s="43"/>
    </row>
    <row r="38" spans="1:91" s="48" customFormat="1" ht="19.5" customHeight="1" x14ac:dyDescent="0.15">
      <c r="C38" s="12" t="s">
        <v>33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41"/>
      <c r="AQ38" s="41"/>
      <c r="AR38" s="41"/>
      <c r="AS38" s="13"/>
      <c r="AT38" s="12"/>
      <c r="AU38" s="12"/>
      <c r="AV38" s="41"/>
      <c r="AW38" s="41"/>
      <c r="AX38" s="41"/>
      <c r="AY38" s="13"/>
      <c r="BK38" s="98"/>
      <c r="BL38" s="98"/>
      <c r="BM38" s="98"/>
      <c r="BN38" s="98"/>
      <c r="BO38" s="1098" t="s">
        <v>24</v>
      </c>
      <c r="BP38" s="1098"/>
      <c r="BQ38" s="1098"/>
      <c r="BR38" s="1098"/>
      <c r="BS38" s="1099" t="str">
        <f>BJ2</f>
        <v>4月29日(金)</v>
      </c>
      <c r="BT38" s="1099"/>
      <c r="BU38" s="1099"/>
      <c r="BV38" s="1099"/>
      <c r="BW38" s="1099"/>
      <c r="BX38" s="1099"/>
      <c r="BY38" s="1100" t="str">
        <f>BP2</f>
        <v>第２節結果</v>
      </c>
      <c r="BZ38" s="1100"/>
      <c r="CA38" s="1100"/>
      <c r="CB38" s="1100"/>
      <c r="CC38" s="1100"/>
      <c r="CD38" s="1100"/>
    </row>
    <row r="39" spans="1:91" s="48" customFormat="1" ht="31.5" customHeight="1" x14ac:dyDescent="0.15">
      <c r="C39" s="1086"/>
      <c r="D39" s="1087"/>
      <c r="E39" s="1087"/>
      <c r="F39" s="1087"/>
      <c r="G39" s="1087"/>
      <c r="H39" s="1087"/>
      <c r="I39" s="1088"/>
      <c r="J39" s="1057" t="str">
        <f>C40</f>
        <v>本通中</v>
      </c>
      <c r="K39" s="1057"/>
      <c r="L39" s="1057"/>
      <c r="M39" s="1057"/>
      <c r="N39" s="1057"/>
      <c r="O39" s="1057"/>
      <c r="P39" s="1057" t="str">
        <f>C44</f>
        <v>プレイフル</v>
      </c>
      <c r="Q39" s="1057"/>
      <c r="R39" s="1057"/>
      <c r="S39" s="1057"/>
      <c r="T39" s="1057"/>
      <c r="U39" s="1057"/>
      <c r="V39" s="1057" t="str">
        <f>C48</f>
        <v>巴中</v>
      </c>
      <c r="W39" s="1057"/>
      <c r="X39" s="1057"/>
      <c r="Y39" s="1057"/>
      <c r="Z39" s="1057"/>
      <c r="AA39" s="1057"/>
      <c r="AB39" s="1057" t="str">
        <f>C52</f>
        <v>青柳中</v>
      </c>
      <c r="AC39" s="1057"/>
      <c r="AD39" s="1057"/>
      <c r="AE39" s="1057"/>
      <c r="AF39" s="1057"/>
      <c r="AG39" s="1057"/>
      <c r="AH39" s="1057" t="str">
        <f>C56</f>
        <v>ラ・サール</v>
      </c>
      <c r="AI39" s="1057"/>
      <c r="AJ39" s="1057"/>
      <c r="AK39" s="1057"/>
      <c r="AL39" s="1057"/>
      <c r="AM39" s="1057"/>
      <c r="AN39" s="1057" t="str">
        <f>C60</f>
        <v>北中</v>
      </c>
      <c r="AO39" s="1057"/>
      <c r="AP39" s="1057"/>
      <c r="AQ39" s="1057"/>
      <c r="AR39" s="1057"/>
      <c r="AS39" s="1057"/>
      <c r="AT39" s="1057" t="str">
        <f>C64</f>
        <v>湯川中</v>
      </c>
      <c r="AU39" s="1057"/>
      <c r="AV39" s="1057"/>
      <c r="AW39" s="1057"/>
      <c r="AX39" s="1057"/>
      <c r="AY39" s="1057"/>
      <c r="AZ39" s="1057" t="str">
        <f>C68</f>
        <v>港中</v>
      </c>
      <c r="BA39" s="1057"/>
      <c r="BB39" s="1057"/>
      <c r="BC39" s="1057"/>
      <c r="BD39" s="1057"/>
      <c r="BE39" s="1057"/>
      <c r="BF39" s="1057" t="str">
        <f>C72</f>
        <v>大中山・八雲・鹿部</v>
      </c>
      <c r="BG39" s="1057"/>
      <c r="BH39" s="1057"/>
      <c r="BI39" s="1057"/>
      <c r="BJ39" s="1057"/>
      <c r="BK39" s="1057"/>
      <c r="BL39" s="1093" t="s">
        <v>31</v>
      </c>
      <c r="BM39" s="1094"/>
      <c r="BN39" s="1089" t="s">
        <v>10</v>
      </c>
      <c r="BO39" s="1090"/>
      <c r="BP39" s="1089" t="s">
        <v>11</v>
      </c>
      <c r="BQ39" s="1090"/>
      <c r="BR39" s="1089" t="s">
        <v>12</v>
      </c>
      <c r="BS39" s="1090"/>
      <c r="BT39" s="1089" t="s">
        <v>13</v>
      </c>
      <c r="BU39" s="1090"/>
      <c r="BV39" s="1089" t="s">
        <v>14</v>
      </c>
      <c r="BW39" s="1090"/>
      <c r="BX39" s="1089" t="s">
        <v>15</v>
      </c>
      <c r="BY39" s="1090"/>
      <c r="BZ39" s="1091" t="s">
        <v>16</v>
      </c>
      <c r="CA39" s="1092"/>
      <c r="CB39" s="1095" t="s">
        <v>17</v>
      </c>
      <c r="CC39" s="1096"/>
      <c r="CD39" s="1097"/>
    </row>
    <row r="40" spans="1:91" s="48" customFormat="1" ht="18" customHeight="1" x14ac:dyDescent="0.15">
      <c r="A40" s="1054">
        <f>CB40</f>
        <v>4</v>
      </c>
      <c r="B40" s="1055">
        <v>1</v>
      </c>
      <c r="C40" s="1058" t="s">
        <v>38</v>
      </c>
      <c r="D40" s="1059"/>
      <c r="E40" s="1059"/>
      <c r="F40" s="1059"/>
      <c r="G40" s="1059"/>
      <c r="H40" s="1059"/>
      <c r="I40" s="1060"/>
      <c r="J40" s="45"/>
      <c r="K40" s="46"/>
      <c r="L40" s="46"/>
      <c r="M40" s="46"/>
      <c r="N40" s="46"/>
      <c r="O40" s="47"/>
      <c r="P40" s="1036" t="s">
        <v>68</v>
      </c>
      <c r="Q40" s="1084"/>
      <c r="R40" s="1085"/>
      <c r="S40" s="1039" t="s">
        <v>68</v>
      </c>
      <c r="T40" s="1040"/>
      <c r="U40" s="1041"/>
      <c r="V40" s="1039" t="s">
        <v>69</v>
      </c>
      <c r="W40" s="1040"/>
      <c r="X40" s="1041"/>
      <c r="Y40" s="1039" t="s">
        <v>70</v>
      </c>
      <c r="Z40" s="1040"/>
      <c r="AA40" s="1041"/>
      <c r="AB40" s="1039" t="s">
        <v>69</v>
      </c>
      <c r="AC40" s="1040"/>
      <c r="AD40" s="1041"/>
      <c r="AE40" s="1039"/>
      <c r="AF40" s="1040"/>
      <c r="AG40" s="1041"/>
      <c r="AH40" s="1036" t="s">
        <v>69</v>
      </c>
      <c r="AI40" s="1037"/>
      <c r="AJ40" s="1038"/>
      <c r="AK40" s="1039"/>
      <c r="AL40" s="1040"/>
      <c r="AM40" s="1041"/>
      <c r="AN40" s="1036" t="s">
        <v>69</v>
      </c>
      <c r="AO40" s="1037"/>
      <c r="AP40" s="1038"/>
      <c r="AQ40" s="1039" t="s">
        <v>68</v>
      </c>
      <c r="AR40" s="1040"/>
      <c r="AS40" s="1041"/>
      <c r="AT40" s="1039" t="s">
        <v>69</v>
      </c>
      <c r="AU40" s="1040"/>
      <c r="AV40" s="1041"/>
      <c r="AW40" s="1039" t="s">
        <v>69</v>
      </c>
      <c r="AX40" s="1040"/>
      <c r="AY40" s="1041"/>
      <c r="AZ40" s="1036" t="s">
        <v>68</v>
      </c>
      <c r="BA40" s="1037"/>
      <c r="BB40" s="1038"/>
      <c r="BC40" s="1039"/>
      <c r="BD40" s="1040"/>
      <c r="BE40" s="1041"/>
      <c r="BF40" s="1039" t="s">
        <v>68</v>
      </c>
      <c r="BG40" s="1040"/>
      <c r="BH40" s="1041"/>
      <c r="BI40" s="1039" t="s">
        <v>68</v>
      </c>
      <c r="BJ40" s="1040"/>
      <c r="BK40" s="1041"/>
      <c r="BL40" s="1042">
        <f>SUM(BN40:BS43)</f>
        <v>13</v>
      </c>
      <c r="BM40" s="1043"/>
      <c r="BN40" s="1048">
        <f>COUNTIF(J40:BK40,"〇")</f>
        <v>6</v>
      </c>
      <c r="BO40" s="1049"/>
      <c r="BP40" s="1048">
        <f>COUNTIF(J40:BK40,"△")</f>
        <v>1</v>
      </c>
      <c r="BQ40" s="1049"/>
      <c r="BR40" s="1048">
        <f>COUNTIF(J40:BK40,"●")</f>
        <v>6</v>
      </c>
      <c r="BS40" s="1049"/>
      <c r="BT40" s="1048">
        <f>BN40*3+BP40*1</f>
        <v>19</v>
      </c>
      <c r="BU40" s="1049"/>
      <c r="BV40" s="1048">
        <f>SUM(J43,P43,V43,AB43,M43,S43,Y43,AE43,AH43,AK43,AZ43,BC43,BF43,BI43,AN43,AQ43,AT43,AW43)</f>
        <v>23</v>
      </c>
      <c r="BW40" s="1049"/>
      <c r="BX40" s="1048">
        <f>SUM(L43,R43,X43,AD43,O43,U43,AA43,AG43,AJ43,AM43,BB43,BE43,BH43,BK43,AP43,AS43,AV43,AY43)</f>
        <v>25</v>
      </c>
      <c r="BY40" s="1049"/>
      <c r="BZ40" s="1068">
        <f>BV40-BX40</f>
        <v>-2</v>
      </c>
      <c r="CA40" s="1069"/>
      <c r="CB40" s="1074">
        <f>IF(ISBLANK(B40),"",RANK(CE40,$CE$40:$CE$75) )</f>
        <v>4</v>
      </c>
      <c r="CC40" s="1075"/>
      <c r="CD40" s="1076"/>
      <c r="CE40" s="1056">
        <f>BT40*10000+BZ40*100+BV40</f>
        <v>189823</v>
      </c>
      <c r="CG40" s="63"/>
      <c r="CK40" s="1056"/>
      <c r="CM40" s="50"/>
    </row>
    <row r="41" spans="1:91" s="48" customFormat="1" ht="10.5" customHeight="1" x14ac:dyDescent="0.15">
      <c r="A41" s="1054"/>
      <c r="B41" s="1055"/>
      <c r="C41" s="1061"/>
      <c r="D41" s="1062"/>
      <c r="E41" s="1062"/>
      <c r="F41" s="1062"/>
      <c r="G41" s="1062"/>
      <c r="H41" s="1062"/>
      <c r="I41" s="1063"/>
      <c r="J41" s="14"/>
      <c r="K41" s="15"/>
      <c r="L41" s="15"/>
      <c r="M41" s="15"/>
      <c r="N41" s="15"/>
      <c r="O41" s="16"/>
      <c r="P41" s="64">
        <v>1</v>
      </c>
      <c r="Q41" s="65" t="s">
        <v>18</v>
      </c>
      <c r="R41" s="66">
        <v>1</v>
      </c>
      <c r="S41" s="26">
        <v>0</v>
      </c>
      <c r="T41" s="27" t="s">
        <v>18</v>
      </c>
      <c r="U41" s="28">
        <v>1</v>
      </c>
      <c r="V41" s="26">
        <v>1</v>
      </c>
      <c r="W41" s="27" t="s">
        <v>18</v>
      </c>
      <c r="X41" s="28">
        <v>0</v>
      </c>
      <c r="Y41" s="26">
        <v>0</v>
      </c>
      <c r="Z41" s="27" t="s">
        <v>18</v>
      </c>
      <c r="AA41" s="28">
        <v>1</v>
      </c>
      <c r="AB41" s="26">
        <v>1</v>
      </c>
      <c r="AC41" s="27" t="s">
        <v>18</v>
      </c>
      <c r="AD41" s="28">
        <v>0</v>
      </c>
      <c r="AE41" s="26"/>
      <c r="AF41" s="27" t="s">
        <v>18</v>
      </c>
      <c r="AG41" s="28"/>
      <c r="AH41" s="64">
        <v>1</v>
      </c>
      <c r="AI41" s="65" t="s">
        <v>18</v>
      </c>
      <c r="AJ41" s="66">
        <v>0</v>
      </c>
      <c r="AK41" s="26"/>
      <c r="AL41" s="27" t="s">
        <v>18</v>
      </c>
      <c r="AM41" s="28"/>
      <c r="AN41" s="26">
        <v>3</v>
      </c>
      <c r="AO41" s="27" t="s">
        <v>18</v>
      </c>
      <c r="AP41" s="28">
        <v>0</v>
      </c>
      <c r="AQ41" s="26">
        <v>1</v>
      </c>
      <c r="AR41" s="27" t="s">
        <v>18</v>
      </c>
      <c r="AS41" s="28">
        <v>2</v>
      </c>
      <c r="AT41" s="26">
        <v>0</v>
      </c>
      <c r="AU41" s="27" t="s">
        <v>18</v>
      </c>
      <c r="AV41" s="28">
        <v>0</v>
      </c>
      <c r="AW41" s="26">
        <v>2</v>
      </c>
      <c r="AX41" s="27" t="s">
        <v>18</v>
      </c>
      <c r="AY41" s="28">
        <v>0</v>
      </c>
      <c r="AZ41" s="26">
        <v>0</v>
      </c>
      <c r="BA41" s="27" t="s">
        <v>18</v>
      </c>
      <c r="BB41" s="28">
        <v>2</v>
      </c>
      <c r="BC41" s="26"/>
      <c r="BD41" s="27" t="s">
        <v>18</v>
      </c>
      <c r="BE41" s="28"/>
      <c r="BF41" s="26">
        <v>0</v>
      </c>
      <c r="BG41" s="27" t="s">
        <v>18</v>
      </c>
      <c r="BH41" s="28">
        <v>0</v>
      </c>
      <c r="BI41" s="26">
        <v>0</v>
      </c>
      <c r="BJ41" s="27" t="s">
        <v>18</v>
      </c>
      <c r="BK41" s="28">
        <v>1</v>
      </c>
      <c r="BL41" s="1044"/>
      <c r="BM41" s="1045"/>
      <c r="BN41" s="1050"/>
      <c r="BO41" s="1051"/>
      <c r="BP41" s="1050"/>
      <c r="BQ41" s="1051"/>
      <c r="BR41" s="1050"/>
      <c r="BS41" s="1051"/>
      <c r="BT41" s="1050"/>
      <c r="BU41" s="1051"/>
      <c r="BV41" s="1050"/>
      <c r="BW41" s="1051"/>
      <c r="BX41" s="1050"/>
      <c r="BY41" s="1051"/>
      <c r="BZ41" s="1070"/>
      <c r="CA41" s="1071"/>
      <c r="CB41" s="1077"/>
      <c r="CC41" s="1078"/>
      <c r="CD41" s="1079"/>
      <c r="CE41" s="1056"/>
      <c r="CG41" s="63"/>
      <c r="CK41" s="1056"/>
      <c r="CM41" s="50"/>
    </row>
    <row r="42" spans="1:91" s="48" customFormat="1" ht="10.5" customHeight="1" x14ac:dyDescent="0.15">
      <c r="A42" s="1054"/>
      <c r="B42" s="1055"/>
      <c r="C42" s="1061"/>
      <c r="D42" s="1062"/>
      <c r="E42" s="1062"/>
      <c r="F42" s="1062"/>
      <c r="G42" s="1062"/>
      <c r="H42" s="1062"/>
      <c r="I42" s="1063"/>
      <c r="J42" s="14"/>
      <c r="K42" s="15"/>
      <c r="L42" s="15"/>
      <c r="M42" s="15"/>
      <c r="N42" s="15"/>
      <c r="O42" s="16"/>
      <c r="P42" s="67">
        <v>0</v>
      </c>
      <c r="Q42" s="65" t="s">
        <v>19</v>
      </c>
      <c r="R42" s="68">
        <v>6</v>
      </c>
      <c r="S42" s="29">
        <v>0</v>
      </c>
      <c r="T42" s="27" t="s">
        <v>19</v>
      </c>
      <c r="U42" s="30">
        <v>4</v>
      </c>
      <c r="V42" s="29">
        <v>3</v>
      </c>
      <c r="W42" s="27" t="s">
        <v>19</v>
      </c>
      <c r="X42" s="30">
        <v>0</v>
      </c>
      <c r="Y42" s="29">
        <v>1</v>
      </c>
      <c r="Z42" s="27" t="s">
        <v>19</v>
      </c>
      <c r="AA42" s="30">
        <v>0</v>
      </c>
      <c r="AB42" s="29">
        <v>2</v>
      </c>
      <c r="AC42" s="27" t="s">
        <v>19</v>
      </c>
      <c r="AD42" s="30">
        <v>0</v>
      </c>
      <c r="AE42" s="29"/>
      <c r="AF42" s="27" t="s">
        <v>19</v>
      </c>
      <c r="AG42" s="30"/>
      <c r="AH42" s="67">
        <v>1</v>
      </c>
      <c r="AI42" s="65" t="s">
        <v>19</v>
      </c>
      <c r="AJ42" s="68">
        <v>0</v>
      </c>
      <c r="AK42" s="29"/>
      <c r="AL42" s="27" t="s">
        <v>19</v>
      </c>
      <c r="AM42" s="30"/>
      <c r="AN42" s="29">
        <v>0</v>
      </c>
      <c r="AO42" s="27" t="s">
        <v>19</v>
      </c>
      <c r="AP42" s="30">
        <v>1</v>
      </c>
      <c r="AQ42" s="29">
        <v>0</v>
      </c>
      <c r="AR42" s="27" t="s">
        <v>19</v>
      </c>
      <c r="AS42" s="30">
        <v>2</v>
      </c>
      <c r="AT42" s="29">
        <v>2</v>
      </c>
      <c r="AU42" s="27" t="s">
        <v>19</v>
      </c>
      <c r="AV42" s="30">
        <v>0</v>
      </c>
      <c r="AW42" s="29">
        <v>3</v>
      </c>
      <c r="AX42" s="27" t="s">
        <v>19</v>
      </c>
      <c r="AY42" s="30">
        <v>2</v>
      </c>
      <c r="AZ42" s="29">
        <v>1</v>
      </c>
      <c r="BA42" s="27" t="s">
        <v>19</v>
      </c>
      <c r="BB42" s="30">
        <v>0</v>
      </c>
      <c r="BC42" s="29"/>
      <c r="BD42" s="27" t="s">
        <v>19</v>
      </c>
      <c r="BE42" s="30"/>
      <c r="BF42" s="29">
        <v>0</v>
      </c>
      <c r="BG42" s="27" t="s">
        <v>19</v>
      </c>
      <c r="BH42" s="30">
        <v>1</v>
      </c>
      <c r="BI42" s="29">
        <v>0</v>
      </c>
      <c r="BJ42" s="27" t="s">
        <v>19</v>
      </c>
      <c r="BK42" s="30">
        <v>1</v>
      </c>
      <c r="BL42" s="1044"/>
      <c r="BM42" s="1045"/>
      <c r="BN42" s="1050"/>
      <c r="BO42" s="1051"/>
      <c r="BP42" s="1050"/>
      <c r="BQ42" s="1051"/>
      <c r="BR42" s="1050"/>
      <c r="BS42" s="1051"/>
      <c r="BT42" s="1050"/>
      <c r="BU42" s="1051"/>
      <c r="BV42" s="1050"/>
      <c r="BW42" s="1051"/>
      <c r="BX42" s="1050"/>
      <c r="BY42" s="1051"/>
      <c r="BZ42" s="1070"/>
      <c r="CA42" s="1071"/>
      <c r="CB42" s="1077"/>
      <c r="CC42" s="1078"/>
      <c r="CD42" s="1079"/>
      <c r="CE42" s="1056"/>
      <c r="CG42" s="63"/>
      <c r="CK42" s="1056"/>
      <c r="CM42" s="50"/>
    </row>
    <row r="43" spans="1:91" s="48" customFormat="1" ht="10.5" customHeight="1" x14ac:dyDescent="0.15">
      <c r="A43" s="1054"/>
      <c r="B43" s="1055"/>
      <c r="C43" s="1064"/>
      <c r="D43" s="1065"/>
      <c r="E43" s="1065"/>
      <c r="F43" s="1065"/>
      <c r="G43" s="1065"/>
      <c r="H43" s="1065"/>
      <c r="I43" s="1066"/>
      <c r="J43" s="17"/>
      <c r="K43" s="18"/>
      <c r="L43" s="18"/>
      <c r="M43" s="18"/>
      <c r="N43" s="18"/>
      <c r="O43" s="19"/>
      <c r="P43" s="34">
        <f>IF(ISBLANK(P40),"",SUM(P41:P42))</f>
        <v>1</v>
      </c>
      <c r="Q43" s="35" t="s">
        <v>20</v>
      </c>
      <c r="R43" s="36">
        <f>IF(ISBLANK(P40),"",SUM(R41:R42))</f>
        <v>7</v>
      </c>
      <c r="S43" s="34">
        <f>IF(ISBLANK(S40),"",SUM(S41:S42))</f>
        <v>0</v>
      </c>
      <c r="T43" s="35" t="s">
        <v>20</v>
      </c>
      <c r="U43" s="36">
        <f>IF(ISBLANK(S40),"",SUM(U41:U42))</f>
        <v>5</v>
      </c>
      <c r="V43" s="34">
        <f>IF(ISBLANK(V40),"",SUM(V41:V42))</f>
        <v>4</v>
      </c>
      <c r="W43" s="35" t="s">
        <v>20</v>
      </c>
      <c r="X43" s="36">
        <f>IF(ISBLANK(V40),"",SUM(X41:X42))</f>
        <v>0</v>
      </c>
      <c r="Y43" s="34">
        <f>IF(ISBLANK(Y40),"",SUM(Y41:Y42))</f>
        <v>1</v>
      </c>
      <c r="Z43" s="35" t="s">
        <v>20</v>
      </c>
      <c r="AA43" s="36">
        <f>IF(ISBLANK(Y40),"",SUM(AA41:AA42))</f>
        <v>1</v>
      </c>
      <c r="AB43" s="34">
        <f>IF(ISBLANK(AB40),"",SUM(AB41:AB42))</f>
        <v>3</v>
      </c>
      <c r="AC43" s="35" t="s">
        <v>20</v>
      </c>
      <c r="AD43" s="36">
        <f>IF(ISBLANK(AB40),"",SUM(AD41:AD42))</f>
        <v>0</v>
      </c>
      <c r="AE43" s="34" t="str">
        <f>IF(ISBLANK(AE40),"",SUM(AE41:AE42))</f>
        <v/>
      </c>
      <c r="AF43" s="35" t="s">
        <v>20</v>
      </c>
      <c r="AG43" s="36" t="str">
        <f>IF(ISBLANK(AE40),"",SUM(AG41:AG42))</f>
        <v/>
      </c>
      <c r="AH43" s="34">
        <f>IF(ISBLANK(AH40),"",SUM(AH41:AH42))</f>
        <v>2</v>
      </c>
      <c r="AI43" s="35" t="s">
        <v>20</v>
      </c>
      <c r="AJ43" s="36">
        <f>IF(ISBLANK(AH40),"",SUM(AJ41:AJ42))</f>
        <v>0</v>
      </c>
      <c r="AK43" s="34" t="str">
        <f>IF(ISBLANK(AK40),"",SUM(AK41:AK42))</f>
        <v/>
      </c>
      <c r="AL43" s="35" t="s">
        <v>20</v>
      </c>
      <c r="AM43" s="36" t="str">
        <f>IF(ISBLANK(AK40),"",SUM(AM41:AM42))</f>
        <v/>
      </c>
      <c r="AN43" s="34">
        <f>IF(ISBLANK(AN40),"",SUM(AN41:AN42))</f>
        <v>3</v>
      </c>
      <c r="AO43" s="35" t="s">
        <v>20</v>
      </c>
      <c r="AP43" s="36">
        <f>IF(ISBLANK(AN40),"",SUM(AP41:AP42))</f>
        <v>1</v>
      </c>
      <c r="AQ43" s="34">
        <f>IF(ISBLANK(AQ40),"",SUM(AQ41:AQ42))</f>
        <v>1</v>
      </c>
      <c r="AR43" s="35" t="s">
        <v>20</v>
      </c>
      <c r="AS43" s="36">
        <f>IF(ISBLANK(AQ40),"",SUM(AS41:AS42))</f>
        <v>4</v>
      </c>
      <c r="AT43" s="34">
        <f>IF(ISBLANK(AT40),"",SUM(AT41:AT42))</f>
        <v>2</v>
      </c>
      <c r="AU43" s="35" t="s">
        <v>20</v>
      </c>
      <c r="AV43" s="36">
        <f>IF(ISBLANK(AT40),"",SUM(AV41:AV42))</f>
        <v>0</v>
      </c>
      <c r="AW43" s="34">
        <f>IF(ISBLANK(AW40),"",SUM(AW41:AW42))</f>
        <v>5</v>
      </c>
      <c r="AX43" s="35" t="s">
        <v>20</v>
      </c>
      <c r="AY43" s="36">
        <f>IF(ISBLANK(AW40),"",SUM(AY41:AY42))</f>
        <v>2</v>
      </c>
      <c r="AZ43" s="34">
        <f>IF(ISBLANK(AZ40),"",SUM(AZ41:AZ42))</f>
        <v>1</v>
      </c>
      <c r="BA43" s="35" t="s">
        <v>20</v>
      </c>
      <c r="BB43" s="36">
        <f>IF(ISBLANK(AZ40),"",SUM(BB41:BB42))</f>
        <v>2</v>
      </c>
      <c r="BC43" s="34" t="str">
        <f>IF(ISBLANK(BC40),"",SUM(BC41:BC42))</f>
        <v/>
      </c>
      <c r="BD43" s="35" t="s">
        <v>20</v>
      </c>
      <c r="BE43" s="36" t="str">
        <f>IF(ISBLANK(BC40),"",SUM(BE41:BE42))</f>
        <v/>
      </c>
      <c r="BF43" s="34">
        <f>IF(ISBLANK(BF40),"",SUM(BF41:BF42))</f>
        <v>0</v>
      </c>
      <c r="BG43" s="35" t="s">
        <v>20</v>
      </c>
      <c r="BH43" s="36">
        <f>IF(ISBLANK(BF40),"",SUM(BH41:BH42))</f>
        <v>1</v>
      </c>
      <c r="BI43" s="34">
        <f>IF(ISBLANK(BI40),"",SUM(BI41:BI42))</f>
        <v>0</v>
      </c>
      <c r="BJ43" s="35" t="s">
        <v>20</v>
      </c>
      <c r="BK43" s="36">
        <f>IF(ISBLANK(BI40),"",SUM(BK41:BK42))</f>
        <v>2</v>
      </c>
      <c r="BL43" s="1046"/>
      <c r="BM43" s="1047"/>
      <c r="BN43" s="1052"/>
      <c r="BO43" s="1053"/>
      <c r="BP43" s="1052"/>
      <c r="BQ43" s="1053"/>
      <c r="BR43" s="1052"/>
      <c r="BS43" s="1053"/>
      <c r="BT43" s="1052"/>
      <c r="BU43" s="1053"/>
      <c r="BV43" s="1052"/>
      <c r="BW43" s="1053"/>
      <c r="BX43" s="1052"/>
      <c r="BY43" s="1053"/>
      <c r="BZ43" s="1072"/>
      <c r="CA43" s="1073"/>
      <c r="CB43" s="1080"/>
      <c r="CC43" s="1081"/>
      <c r="CD43" s="1082"/>
      <c r="CE43" s="1056"/>
      <c r="CG43" s="63"/>
      <c r="CK43" s="1056"/>
      <c r="CM43" s="50"/>
    </row>
    <row r="44" spans="1:91" s="48" customFormat="1" ht="18" customHeight="1" x14ac:dyDescent="0.15">
      <c r="A44" s="1054">
        <f>CB44</f>
        <v>1</v>
      </c>
      <c r="B44" s="1055">
        <v>2</v>
      </c>
      <c r="C44" s="1058" t="s">
        <v>45</v>
      </c>
      <c r="D44" s="1059"/>
      <c r="E44" s="1059"/>
      <c r="F44" s="1059"/>
      <c r="G44" s="1059"/>
      <c r="H44" s="1059"/>
      <c r="I44" s="1060"/>
      <c r="J44" s="1039" t="s">
        <v>69</v>
      </c>
      <c r="K44" s="1040"/>
      <c r="L44" s="1041"/>
      <c r="M44" s="1039" t="s">
        <v>69</v>
      </c>
      <c r="N44" s="1040"/>
      <c r="O44" s="1041"/>
      <c r="P44" s="20"/>
      <c r="Q44" s="21"/>
      <c r="R44" s="21"/>
      <c r="S44" s="21"/>
      <c r="T44" s="21"/>
      <c r="U44" s="22"/>
      <c r="V44" s="1039" t="s">
        <v>69</v>
      </c>
      <c r="W44" s="1040"/>
      <c r="X44" s="1041"/>
      <c r="Y44" s="1039" t="s">
        <v>69</v>
      </c>
      <c r="Z44" s="1040"/>
      <c r="AA44" s="1041"/>
      <c r="AB44" s="1039" t="s">
        <v>69</v>
      </c>
      <c r="AC44" s="1040"/>
      <c r="AD44" s="1041"/>
      <c r="AE44" s="1039" t="s">
        <v>69</v>
      </c>
      <c r="AF44" s="1040"/>
      <c r="AG44" s="1041"/>
      <c r="AH44" s="1039" t="s">
        <v>69</v>
      </c>
      <c r="AI44" s="1040"/>
      <c r="AJ44" s="1041"/>
      <c r="AK44" s="1039" t="s">
        <v>69</v>
      </c>
      <c r="AL44" s="1040"/>
      <c r="AM44" s="1041"/>
      <c r="AN44" s="1036" t="s">
        <v>69</v>
      </c>
      <c r="AO44" s="1037"/>
      <c r="AP44" s="1038"/>
      <c r="AQ44" s="1039"/>
      <c r="AR44" s="1040"/>
      <c r="AS44" s="1041"/>
      <c r="AT44" s="1036" t="s">
        <v>69</v>
      </c>
      <c r="AU44" s="1037"/>
      <c r="AV44" s="1038"/>
      <c r="AW44" s="1039"/>
      <c r="AX44" s="1040"/>
      <c r="AY44" s="1041"/>
      <c r="AZ44" s="1036" t="s">
        <v>69</v>
      </c>
      <c r="BA44" s="1037"/>
      <c r="BB44" s="1038"/>
      <c r="BC44" s="1039" t="s">
        <v>69</v>
      </c>
      <c r="BD44" s="1040"/>
      <c r="BE44" s="1041"/>
      <c r="BF44" s="1036" t="s">
        <v>69</v>
      </c>
      <c r="BG44" s="1037"/>
      <c r="BH44" s="1038"/>
      <c r="BI44" s="1039" t="s">
        <v>70</v>
      </c>
      <c r="BJ44" s="1040"/>
      <c r="BK44" s="1041"/>
      <c r="BL44" s="1042">
        <f>SUM(BN44:BS47)</f>
        <v>14</v>
      </c>
      <c r="BM44" s="1043"/>
      <c r="BN44" s="1048">
        <f>COUNTIF(J44:BK44,"〇")</f>
        <v>13</v>
      </c>
      <c r="BO44" s="1049"/>
      <c r="BP44" s="1048">
        <f>COUNTIF(J44:BK44,"△")</f>
        <v>1</v>
      </c>
      <c r="BQ44" s="1049"/>
      <c r="BR44" s="1048">
        <f>COUNTIF(J44:BK44,"●")</f>
        <v>0</v>
      </c>
      <c r="BS44" s="1049"/>
      <c r="BT44" s="1048">
        <f>BN44*3+BP44*1</f>
        <v>40</v>
      </c>
      <c r="BU44" s="1049"/>
      <c r="BV44" s="1048">
        <f>SUM(J47,P47,V47,AB47,M47,S47,Y47,AE47,AH47,AK47,AZ47,BC47,BF47,BI47,AN47,AQ47,AT47,AW47)</f>
        <v>91</v>
      </c>
      <c r="BW44" s="1049"/>
      <c r="BX44" s="1048">
        <f>SUM(L47,R47,X47,AD47,O47,U47,AA47,AG47,AJ47,AM47,BB47,BE47,BH47,BK47,AP47,AS47,AV47,AY47)</f>
        <v>5</v>
      </c>
      <c r="BY44" s="1049"/>
      <c r="BZ44" s="1068">
        <f>BV44-BX44</f>
        <v>86</v>
      </c>
      <c r="CA44" s="1069"/>
      <c r="CB44" s="1074">
        <f>IF(ISBLANK(B44),"",RANK(CE44,$CE$40:$CE$75) )</f>
        <v>1</v>
      </c>
      <c r="CC44" s="1075"/>
      <c r="CD44" s="1076"/>
      <c r="CE44" s="1056">
        <f>BT44*10000+BZ44*100+BV44</f>
        <v>408691</v>
      </c>
      <c r="CG44" s="63"/>
      <c r="CK44" s="1056"/>
      <c r="CM44" s="50"/>
    </row>
    <row r="45" spans="1:91" s="48" customFormat="1" ht="10.5" customHeight="1" x14ac:dyDescent="0.15">
      <c r="A45" s="1054"/>
      <c r="B45" s="1055"/>
      <c r="C45" s="1061"/>
      <c r="D45" s="1062"/>
      <c r="E45" s="1062"/>
      <c r="F45" s="1062"/>
      <c r="G45" s="1062"/>
      <c r="H45" s="1062"/>
      <c r="I45" s="1063"/>
      <c r="J45" s="37">
        <f>IF(ISBLANK(J44),"",R41)</f>
        <v>1</v>
      </c>
      <c r="K45" s="38" t="s">
        <v>18</v>
      </c>
      <c r="L45" s="39">
        <f>IF(ISBLANK(J44),"",P41)</f>
        <v>1</v>
      </c>
      <c r="M45" s="37">
        <f>IF(ISBLANK(M44),"",U41)</f>
        <v>1</v>
      </c>
      <c r="N45" s="38" t="s">
        <v>18</v>
      </c>
      <c r="O45" s="39">
        <f>IF(ISBLANK(M44),"",S41)</f>
        <v>0</v>
      </c>
      <c r="P45" s="23"/>
      <c r="Q45" s="24"/>
      <c r="R45" s="24"/>
      <c r="S45" s="24"/>
      <c r="T45" s="24"/>
      <c r="U45" s="25"/>
      <c r="V45" s="26">
        <v>3</v>
      </c>
      <c r="W45" s="27" t="s">
        <v>18</v>
      </c>
      <c r="X45" s="28">
        <v>0</v>
      </c>
      <c r="Y45" s="26">
        <v>4</v>
      </c>
      <c r="Z45" s="27" t="s">
        <v>18</v>
      </c>
      <c r="AA45" s="28">
        <v>1</v>
      </c>
      <c r="AB45" s="26">
        <v>3</v>
      </c>
      <c r="AC45" s="27" t="s">
        <v>18</v>
      </c>
      <c r="AD45" s="28">
        <v>0</v>
      </c>
      <c r="AE45" s="26">
        <v>6</v>
      </c>
      <c r="AF45" s="27" t="s">
        <v>18</v>
      </c>
      <c r="AG45" s="28">
        <v>0</v>
      </c>
      <c r="AH45" s="26">
        <v>7</v>
      </c>
      <c r="AI45" s="27" t="s">
        <v>18</v>
      </c>
      <c r="AJ45" s="28">
        <v>0</v>
      </c>
      <c r="AK45" s="26">
        <v>5</v>
      </c>
      <c r="AL45" s="27" t="s">
        <v>18</v>
      </c>
      <c r="AM45" s="28">
        <v>0</v>
      </c>
      <c r="AN45" s="64">
        <v>3</v>
      </c>
      <c r="AO45" s="65" t="s">
        <v>18</v>
      </c>
      <c r="AP45" s="66">
        <v>0</v>
      </c>
      <c r="AQ45" s="26"/>
      <c r="AR45" s="27" t="s">
        <v>18</v>
      </c>
      <c r="AS45" s="28"/>
      <c r="AT45" s="64">
        <v>1</v>
      </c>
      <c r="AU45" s="65" t="s">
        <v>18</v>
      </c>
      <c r="AV45" s="66">
        <v>1</v>
      </c>
      <c r="AW45" s="26"/>
      <c r="AX45" s="27" t="s">
        <v>18</v>
      </c>
      <c r="AY45" s="28"/>
      <c r="AZ45" s="64">
        <v>1</v>
      </c>
      <c r="BA45" s="65" t="s">
        <v>18</v>
      </c>
      <c r="BB45" s="66">
        <v>1</v>
      </c>
      <c r="BC45" s="26">
        <v>6</v>
      </c>
      <c r="BD45" s="27" t="s">
        <v>18</v>
      </c>
      <c r="BE45" s="28">
        <v>0</v>
      </c>
      <c r="BF45" s="64">
        <v>2</v>
      </c>
      <c r="BG45" s="65" t="s">
        <v>18</v>
      </c>
      <c r="BH45" s="66">
        <v>0</v>
      </c>
      <c r="BI45" s="26">
        <v>0</v>
      </c>
      <c r="BJ45" s="27" t="s">
        <v>18</v>
      </c>
      <c r="BK45" s="28">
        <v>0</v>
      </c>
      <c r="BL45" s="1044"/>
      <c r="BM45" s="1045"/>
      <c r="BN45" s="1050"/>
      <c r="BO45" s="1051"/>
      <c r="BP45" s="1050"/>
      <c r="BQ45" s="1051"/>
      <c r="BR45" s="1050"/>
      <c r="BS45" s="1051"/>
      <c r="BT45" s="1050"/>
      <c r="BU45" s="1051"/>
      <c r="BV45" s="1050"/>
      <c r="BW45" s="1051"/>
      <c r="BX45" s="1050"/>
      <c r="BY45" s="1051"/>
      <c r="BZ45" s="1070"/>
      <c r="CA45" s="1071"/>
      <c r="CB45" s="1077"/>
      <c r="CC45" s="1078"/>
      <c r="CD45" s="1079"/>
      <c r="CE45" s="1056"/>
      <c r="CG45" s="63"/>
      <c r="CK45" s="1056"/>
      <c r="CM45" s="50"/>
    </row>
    <row r="46" spans="1:91" s="48" customFormat="1" ht="10.5" customHeight="1" x14ac:dyDescent="0.15">
      <c r="A46" s="1054"/>
      <c r="B46" s="1055"/>
      <c r="C46" s="1061"/>
      <c r="D46" s="1062"/>
      <c r="E46" s="1062"/>
      <c r="F46" s="1062"/>
      <c r="G46" s="1062"/>
      <c r="H46" s="1062"/>
      <c r="I46" s="1063"/>
      <c r="J46" s="37">
        <f>IF(ISBLANK(J44),"",R42)</f>
        <v>6</v>
      </c>
      <c r="K46" s="38" t="s">
        <v>19</v>
      </c>
      <c r="L46" s="39">
        <f>IF(ISBLANK(J44),"",P42)</f>
        <v>0</v>
      </c>
      <c r="M46" s="37">
        <f>IF(ISBLANK(M44),"",U42)</f>
        <v>4</v>
      </c>
      <c r="N46" s="38" t="s">
        <v>19</v>
      </c>
      <c r="O46" s="39">
        <f>IF(ISBLANK(M44),"",S42)</f>
        <v>0</v>
      </c>
      <c r="P46" s="23"/>
      <c r="Q46" s="24"/>
      <c r="R46" s="24"/>
      <c r="S46" s="24"/>
      <c r="T46" s="24"/>
      <c r="U46" s="25"/>
      <c r="V46" s="29">
        <v>3</v>
      </c>
      <c r="W46" s="27" t="s">
        <v>19</v>
      </c>
      <c r="X46" s="30">
        <v>0</v>
      </c>
      <c r="Y46" s="29">
        <v>3</v>
      </c>
      <c r="Z46" s="27" t="s">
        <v>19</v>
      </c>
      <c r="AA46" s="30">
        <v>0</v>
      </c>
      <c r="AB46" s="29">
        <v>3</v>
      </c>
      <c r="AC46" s="27" t="s">
        <v>19</v>
      </c>
      <c r="AD46" s="30">
        <v>0</v>
      </c>
      <c r="AE46" s="29">
        <v>4</v>
      </c>
      <c r="AF46" s="27" t="s">
        <v>19</v>
      </c>
      <c r="AG46" s="30">
        <v>0</v>
      </c>
      <c r="AH46" s="29">
        <v>7</v>
      </c>
      <c r="AI46" s="27" t="s">
        <v>19</v>
      </c>
      <c r="AJ46" s="30">
        <v>0</v>
      </c>
      <c r="AK46" s="29">
        <v>3</v>
      </c>
      <c r="AL46" s="27" t="s">
        <v>19</v>
      </c>
      <c r="AM46" s="30">
        <v>1</v>
      </c>
      <c r="AN46" s="67">
        <v>3</v>
      </c>
      <c r="AO46" s="65" t="s">
        <v>19</v>
      </c>
      <c r="AP46" s="68">
        <v>0</v>
      </c>
      <c r="AQ46" s="29"/>
      <c r="AR46" s="27" t="s">
        <v>19</v>
      </c>
      <c r="AS46" s="30"/>
      <c r="AT46" s="67">
        <v>2</v>
      </c>
      <c r="AU46" s="65" t="s">
        <v>19</v>
      </c>
      <c r="AV46" s="68">
        <v>0</v>
      </c>
      <c r="AW46" s="29"/>
      <c r="AX46" s="27" t="s">
        <v>19</v>
      </c>
      <c r="AY46" s="30"/>
      <c r="AZ46" s="67">
        <v>2</v>
      </c>
      <c r="BA46" s="65" t="s">
        <v>19</v>
      </c>
      <c r="BB46" s="68">
        <v>0</v>
      </c>
      <c r="BC46" s="29">
        <v>6</v>
      </c>
      <c r="BD46" s="27" t="s">
        <v>19</v>
      </c>
      <c r="BE46" s="30">
        <v>0</v>
      </c>
      <c r="BF46" s="67">
        <v>2</v>
      </c>
      <c r="BG46" s="65" t="s">
        <v>19</v>
      </c>
      <c r="BH46" s="68">
        <v>0</v>
      </c>
      <c r="BI46" s="29">
        <v>0</v>
      </c>
      <c r="BJ46" s="27" t="s">
        <v>19</v>
      </c>
      <c r="BK46" s="30">
        <v>0</v>
      </c>
      <c r="BL46" s="1044"/>
      <c r="BM46" s="1045"/>
      <c r="BN46" s="1050"/>
      <c r="BO46" s="1051"/>
      <c r="BP46" s="1050"/>
      <c r="BQ46" s="1051"/>
      <c r="BR46" s="1050"/>
      <c r="BS46" s="1051"/>
      <c r="BT46" s="1050"/>
      <c r="BU46" s="1051"/>
      <c r="BV46" s="1050"/>
      <c r="BW46" s="1051"/>
      <c r="BX46" s="1050"/>
      <c r="BY46" s="1051"/>
      <c r="BZ46" s="1070"/>
      <c r="CA46" s="1071"/>
      <c r="CB46" s="1077"/>
      <c r="CC46" s="1078"/>
      <c r="CD46" s="1079"/>
      <c r="CE46" s="1056"/>
      <c r="CG46" s="63"/>
      <c r="CK46" s="1056"/>
      <c r="CM46" s="50"/>
    </row>
    <row r="47" spans="1:91" s="48" customFormat="1" ht="10.5" customHeight="1" x14ac:dyDescent="0.15">
      <c r="A47" s="1054"/>
      <c r="B47" s="1055"/>
      <c r="C47" s="1064"/>
      <c r="D47" s="1065"/>
      <c r="E47" s="1065"/>
      <c r="F47" s="1065"/>
      <c r="G47" s="1065"/>
      <c r="H47" s="1065"/>
      <c r="I47" s="1066"/>
      <c r="J47" s="34">
        <f>IF(ISBLANK(J44),"",SUM(J45:J46))</f>
        <v>7</v>
      </c>
      <c r="K47" s="35" t="s">
        <v>20</v>
      </c>
      <c r="L47" s="36">
        <f>IF(ISBLANK(J44),"",SUM(L45:L46))</f>
        <v>1</v>
      </c>
      <c r="M47" s="34">
        <f>IF(ISBLANK(M44),"",SUM(M45:M46))</f>
        <v>5</v>
      </c>
      <c r="N47" s="35" t="s">
        <v>20</v>
      </c>
      <c r="O47" s="36">
        <f>IF(ISBLANK(M44),"",SUM(O45:O46))</f>
        <v>0</v>
      </c>
      <c r="P47" s="31"/>
      <c r="Q47" s="32"/>
      <c r="R47" s="32"/>
      <c r="S47" s="32"/>
      <c r="T47" s="32"/>
      <c r="U47" s="33"/>
      <c r="V47" s="34">
        <f>IF(ISBLANK(V44),"",SUM(V45:V46))</f>
        <v>6</v>
      </c>
      <c r="W47" s="35" t="s">
        <v>20</v>
      </c>
      <c r="X47" s="36">
        <f>IF(ISBLANK(V44),"",SUM(X45:X46))</f>
        <v>0</v>
      </c>
      <c r="Y47" s="34">
        <f>IF(ISBLANK(Y44),"",SUM(Y45:Y46))</f>
        <v>7</v>
      </c>
      <c r="Z47" s="35" t="s">
        <v>20</v>
      </c>
      <c r="AA47" s="36">
        <f>IF(ISBLANK(Y44),"",SUM(AA45:AA46))</f>
        <v>1</v>
      </c>
      <c r="AB47" s="34">
        <f>IF(ISBLANK(AB44),"",SUM(AB45:AB46))</f>
        <v>6</v>
      </c>
      <c r="AC47" s="35" t="s">
        <v>20</v>
      </c>
      <c r="AD47" s="36">
        <f>IF(ISBLANK(AB44),"",SUM(AD45:AD46))</f>
        <v>0</v>
      </c>
      <c r="AE47" s="34">
        <f>IF(ISBLANK(AE44),"",SUM(AE45:AE46))</f>
        <v>10</v>
      </c>
      <c r="AF47" s="35" t="s">
        <v>20</v>
      </c>
      <c r="AG47" s="36">
        <f>IF(ISBLANK(AE44),"",SUM(AG45:AG46))</f>
        <v>0</v>
      </c>
      <c r="AH47" s="34">
        <f>IF(ISBLANK(AH44),"",SUM(AH45:AH46))</f>
        <v>14</v>
      </c>
      <c r="AI47" s="35" t="s">
        <v>20</v>
      </c>
      <c r="AJ47" s="36">
        <f>IF(ISBLANK(AH44),"",SUM(AJ45:AJ46))</f>
        <v>0</v>
      </c>
      <c r="AK47" s="34">
        <f>IF(ISBLANK(AK44),"",SUM(AK45:AK46))</f>
        <v>8</v>
      </c>
      <c r="AL47" s="35" t="s">
        <v>20</v>
      </c>
      <c r="AM47" s="36">
        <f>IF(ISBLANK(AK44),"",SUM(AM45:AM46))</f>
        <v>1</v>
      </c>
      <c r="AN47" s="34">
        <f>IF(ISBLANK(AN44),"",SUM(AN45:AN46))</f>
        <v>6</v>
      </c>
      <c r="AO47" s="35" t="s">
        <v>20</v>
      </c>
      <c r="AP47" s="36">
        <f>IF(ISBLANK(AN44),"",SUM(AP45:AP46))</f>
        <v>0</v>
      </c>
      <c r="AQ47" s="34" t="str">
        <f>IF(ISBLANK(AQ44),"",SUM(AQ45:AQ46))</f>
        <v/>
      </c>
      <c r="AR47" s="35" t="s">
        <v>20</v>
      </c>
      <c r="AS47" s="36" t="str">
        <f>IF(ISBLANK(AQ44),"",SUM(AS45:AS46))</f>
        <v/>
      </c>
      <c r="AT47" s="34">
        <f>IF(ISBLANK(AT44),"",SUM(AT45:AT46))</f>
        <v>3</v>
      </c>
      <c r="AU47" s="35" t="s">
        <v>20</v>
      </c>
      <c r="AV47" s="36">
        <f>IF(ISBLANK(AT44),"",SUM(AV45:AV46))</f>
        <v>1</v>
      </c>
      <c r="AW47" s="34" t="str">
        <f>IF(ISBLANK(AW44),"",SUM(AW45:AW46))</f>
        <v/>
      </c>
      <c r="AX47" s="35" t="s">
        <v>20</v>
      </c>
      <c r="AY47" s="36" t="str">
        <f>IF(ISBLANK(AW44),"",SUM(AY45:AY46))</f>
        <v/>
      </c>
      <c r="AZ47" s="34">
        <f>IF(ISBLANK(AZ44),"",SUM(AZ45:AZ46))</f>
        <v>3</v>
      </c>
      <c r="BA47" s="35" t="s">
        <v>20</v>
      </c>
      <c r="BB47" s="36">
        <f>IF(ISBLANK(AZ44),"",SUM(BB45:BB46))</f>
        <v>1</v>
      </c>
      <c r="BC47" s="34">
        <f>IF(ISBLANK(BC44),"",SUM(BC45:BC46))</f>
        <v>12</v>
      </c>
      <c r="BD47" s="35" t="s">
        <v>20</v>
      </c>
      <c r="BE47" s="36">
        <f>IF(ISBLANK(BC44),"",SUM(BE45:BE46))</f>
        <v>0</v>
      </c>
      <c r="BF47" s="34">
        <f>IF(ISBLANK(BF44),"",SUM(BF45:BF46))</f>
        <v>4</v>
      </c>
      <c r="BG47" s="35" t="s">
        <v>20</v>
      </c>
      <c r="BH47" s="36">
        <f>IF(ISBLANK(BF44),"",SUM(BH45:BH46))</f>
        <v>0</v>
      </c>
      <c r="BI47" s="34">
        <f>IF(ISBLANK(BI44),"",SUM(BI45:BI46))</f>
        <v>0</v>
      </c>
      <c r="BJ47" s="35" t="s">
        <v>20</v>
      </c>
      <c r="BK47" s="36">
        <f>IF(ISBLANK(BI44),"",SUM(BK45:BK46))</f>
        <v>0</v>
      </c>
      <c r="BL47" s="1046"/>
      <c r="BM47" s="1047"/>
      <c r="BN47" s="1052"/>
      <c r="BO47" s="1053"/>
      <c r="BP47" s="1052"/>
      <c r="BQ47" s="1053"/>
      <c r="BR47" s="1052"/>
      <c r="BS47" s="1053"/>
      <c r="BT47" s="1052"/>
      <c r="BU47" s="1053"/>
      <c r="BV47" s="1052"/>
      <c r="BW47" s="1053"/>
      <c r="BX47" s="1052"/>
      <c r="BY47" s="1053"/>
      <c r="BZ47" s="1072"/>
      <c r="CA47" s="1073"/>
      <c r="CB47" s="1080"/>
      <c r="CC47" s="1081"/>
      <c r="CD47" s="1082"/>
      <c r="CE47" s="1056"/>
      <c r="CG47" s="63"/>
      <c r="CK47" s="1056"/>
      <c r="CM47" s="50"/>
    </row>
    <row r="48" spans="1:91" s="48" customFormat="1" ht="18" customHeight="1" x14ac:dyDescent="0.15">
      <c r="A48" s="1054">
        <f>CB48</f>
        <v>7</v>
      </c>
      <c r="B48" s="1055">
        <v>3</v>
      </c>
      <c r="C48" s="1058" t="s">
        <v>37</v>
      </c>
      <c r="D48" s="1059"/>
      <c r="E48" s="1059"/>
      <c r="F48" s="1059"/>
      <c r="G48" s="1059"/>
      <c r="H48" s="1059"/>
      <c r="I48" s="1060"/>
      <c r="J48" s="1039" t="s">
        <v>68</v>
      </c>
      <c r="K48" s="1040"/>
      <c r="L48" s="1041"/>
      <c r="M48" s="1039" t="s">
        <v>302</v>
      </c>
      <c r="N48" s="1040"/>
      <c r="O48" s="1041"/>
      <c r="P48" s="1039" t="s">
        <v>68</v>
      </c>
      <c r="Q48" s="1040"/>
      <c r="R48" s="1041"/>
      <c r="S48" s="1039" t="s">
        <v>68</v>
      </c>
      <c r="T48" s="1040"/>
      <c r="U48" s="1041"/>
      <c r="V48" s="20"/>
      <c r="W48" s="21"/>
      <c r="X48" s="21"/>
      <c r="Y48" s="21"/>
      <c r="Z48" s="21"/>
      <c r="AA48" s="22"/>
      <c r="AB48" s="1036" t="s">
        <v>70</v>
      </c>
      <c r="AC48" s="1037"/>
      <c r="AD48" s="1038"/>
      <c r="AE48" s="1039" t="s">
        <v>70</v>
      </c>
      <c r="AF48" s="1040"/>
      <c r="AG48" s="1041"/>
      <c r="AH48" s="1036" t="s">
        <v>70</v>
      </c>
      <c r="AI48" s="1037"/>
      <c r="AJ48" s="1038"/>
      <c r="AK48" s="1039" t="s">
        <v>69</v>
      </c>
      <c r="AL48" s="1040"/>
      <c r="AM48" s="1041"/>
      <c r="AN48" s="1036" t="s">
        <v>69</v>
      </c>
      <c r="AO48" s="1037"/>
      <c r="AP48" s="1038"/>
      <c r="AQ48" s="1039"/>
      <c r="AR48" s="1040"/>
      <c r="AS48" s="1041"/>
      <c r="AT48" s="1036" t="s">
        <v>68</v>
      </c>
      <c r="AU48" s="1037"/>
      <c r="AV48" s="1038"/>
      <c r="AW48" s="1039"/>
      <c r="AX48" s="1040"/>
      <c r="AY48" s="1041"/>
      <c r="AZ48" s="1036" t="s">
        <v>68</v>
      </c>
      <c r="BA48" s="1037"/>
      <c r="BB48" s="1038"/>
      <c r="BC48" s="1039" t="s">
        <v>70</v>
      </c>
      <c r="BD48" s="1040"/>
      <c r="BE48" s="1041"/>
      <c r="BF48" s="1036" t="s">
        <v>68</v>
      </c>
      <c r="BG48" s="1037"/>
      <c r="BH48" s="1038"/>
      <c r="BI48" s="1039"/>
      <c r="BJ48" s="1040"/>
      <c r="BK48" s="1041"/>
      <c r="BL48" s="1042">
        <f>SUM(BN48:BS51)</f>
        <v>13</v>
      </c>
      <c r="BM48" s="1043"/>
      <c r="BN48" s="1048">
        <f>COUNTIF(J48:BK48,"〇")</f>
        <v>2</v>
      </c>
      <c r="BO48" s="1049"/>
      <c r="BP48" s="1048">
        <f>COUNTIF(J48:BK48,"△")</f>
        <v>5</v>
      </c>
      <c r="BQ48" s="1049"/>
      <c r="BR48" s="1048">
        <f>COUNTIF(J48:BK48,"●")</f>
        <v>6</v>
      </c>
      <c r="BS48" s="1049"/>
      <c r="BT48" s="1048">
        <f>BN48*3+BP48*1</f>
        <v>11</v>
      </c>
      <c r="BU48" s="1049"/>
      <c r="BV48" s="1048">
        <f>SUM(J51,P51,V51,AB51,M51,S51,Y51,AE51,AH51,AK51,AZ51,BC51,BF51,BI51,AN51,AQ51,AT51,AW51)</f>
        <v>13</v>
      </c>
      <c r="BW48" s="1049"/>
      <c r="BX48" s="1048">
        <f>SUM(L51,R51,X51,AD51,O51,U51,AA51,AG51,AJ51,AM51,BB51,BE51,BH51,BK51,AP51,AS51,AV51,AY51)</f>
        <v>29</v>
      </c>
      <c r="BY48" s="1049"/>
      <c r="BZ48" s="1068">
        <f>BV48-BX48</f>
        <v>-16</v>
      </c>
      <c r="CA48" s="1069"/>
      <c r="CB48" s="1074">
        <f>IF(ISBLANK(B48),"",RANK(CE48,$CE$40:$CE$75) )</f>
        <v>7</v>
      </c>
      <c r="CC48" s="1075"/>
      <c r="CD48" s="1076"/>
      <c r="CE48" s="1056">
        <f>BT48*10000+BZ48*100+BV48</f>
        <v>108413</v>
      </c>
      <c r="CG48" s="63"/>
      <c r="CK48" s="1056"/>
      <c r="CM48" s="50"/>
    </row>
    <row r="49" spans="1:91" s="48" customFormat="1" ht="10.5" customHeight="1" x14ac:dyDescent="0.15">
      <c r="A49" s="1054"/>
      <c r="B49" s="1055"/>
      <c r="C49" s="1061"/>
      <c r="D49" s="1062"/>
      <c r="E49" s="1062"/>
      <c r="F49" s="1062"/>
      <c r="G49" s="1062"/>
      <c r="H49" s="1062"/>
      <c r="I49" s="1063"/>
      <c r="J49" s="37">
        <f>IF(ISBLANK(J48),"",X41)</f>
        <v>0</v>
      </c>
      <c r="K49" s="38" t="s">
        <v>18</v>
      </c>
      <c r="L49" s="39">
        <f>IF(ISBLANK(J48),"",V41)</f>
        <v>1</v>
      </c>
      <c r="M49" s="37">
        <f>IF(ISBLANK(M48),"",AA41)</f>
        <v>1</v>
      </c>
      <c r="N49" s="38" t="s">
        <v>18</v>
      </c>
      <c r="O49" s="39">
        <f>IF(ISBLANK(M48),"",Y41)</f>
        <v>0</v>
      </c>
      <c r="P49" s="37">
        <f>IF(ISBLANK(P48),"",X45)</f>
        <v>0</v>
      </c>
      <c r="Q49" s="38" t="s">
        <v>18</v>
      </c>
      <c r="R49" s="39">
        <f>IF(ISBLANK(P48),"",V45)</f>
        <v>3</v>
      </c>
      <c r="S49" s="37">
        <f>IF(ISBLANK(S48),"",AA45)</f>
        <v>1</v>
      </c>
      <c r="T49" s="38" t="s">
        <v>18</v>
      </c>
      <c r="U49" s="39">
        <f>IF(ISBLANK(S48),"",Y45)</f>
        <v>4</v>
      </c>
      <c r="V49" s="23"/>
      <c r="W49" s="24"/>
      <c r="X49" s="24"/>
      <c r="Y49" s="24"/>
      <c r="Z49" s="24"/>
      <c r="AA49" s="25"/>
      <c r="AB49" s="64">
        <v>1</v>
      </c>
      <c r="AC49" s="65" t="s">
        <v>18</v>
      </c>
      <c r="AD49" s="66">
        <v>1</v>
      </c>
      <c r="AE49" s="26">
        <v>0</v>
      </c>
      <c r="AF49" s="27" t="s">
        <v>18</v>
      </c>
      <c r="AG49" s="28">
        <v>0</v>
      </c>
      <c r="AH49" s="64">
        <v>0</v>
      </c>
      <c r="AI49" s="65" t="s">
        <v>18</v>
      </c>
      <c r="AJ49" s="66">
        <v>1</v>
      </c>
      <c r="AK49" s="26">
        <v>2</v>
      </c>
      <c r="AL49" s="27" t="s">
        <v>18</v>
      </c>
      <c r="AM49" s="28">
        <v>0</v>
      </c>
      <c r="AN49" s="64">
        <v>1</v>
      </c>
      <c r="AO49" s="65" t="s">
        <v>18</v>
      </c>
      <c r="AP49" s="66">
        <v>0</v>
      </c>
      <c r="AQ49" s="26"/>
      <c r="AR49" s="27" t="s">
        <v>18</v>
      </c>
      <c r="AS49" s="28"/>
      <c r="AT49" s="64">
        <v>0</v>
      </c>
      <c r="AU49" s="65" t="s">
        <v>18</v>
      </c>
      <c r="AV49" s="66">
        <v>0</v>
      </c>
      <c r="AW49" s="26"/>
      <c r="AX49" s="27" t="s">
        <v>18</v>
      </c>
      <c r="AY49" s="28"/>
      <c r="AZ49" s="64">
        <v>0</v>
      </c>
      <c r="BA49" s="65" t="s">
        <v>18</v>
      </c>
      <c r="BB49" s="66">
        <v>2</v>
      </c>
      <c r="BC49" s="26">
        <v>0</v>
      </c>
      <c r="BD49" s="27" t="s">
        <v>18</v>
      </c>
      <c r="BE49" s="28">
        <v>1</v>
      </c>
      <c r="BF49" s="64">
        <v>0</v>
      </c>
      <c r="BG49" s="65" t="s">
        <v>18</v>
      </c>
      <c r="BH49" s="66">
        <v>1</v>
      </c>
      <c r="BI49" s="26"/>
      <c r="BJ49" s="27" t="s">
        <v>18</v>
      </c>
      <c r="BK49" s="28"/>
      <c r="BL49" s="1044"/>
      <c r="BM49" s="1045"/>
      <c r="BN49" s="1050"/>
      <c r="BO49" s="1051"/>
      <c r="BP49" s="1050"/>
      <c r="BQ49" s="1051"/>
      <c r="BR49" s="1050"/>
      <c r="BS49" s="1051"/>
      <c r="BT49" s="1050"/>
      <c r="BU49" s="1051"/>
      <c r="BV49" s="1050"/>
      <c r="BW49" s="1051"/>
      <c r="BX49" s="1050"/>
      <c r="BY49" s="1051"/>
      <c r="BZ49" s="1070"/>
      <c r="CA49" s="1071"/>
      <c r="CB49" s="1077"/>
      <c r="CC49" s="1078"/>
      <c r="CD49" s="1079"/>
      <c r="CE49" s="1056"/>
      <c r="CG49" s="63"/>
      <c r="CK49" s="1056"/>
      <c r="CM49" s="50"/>
    </row>
    <row r="50" spans="1:91" s="48" customFormat="1" ht="10.5" customHeight="1" x14ac:dyDescent="0.15">
      <c r="A50" s="1054"/>
      <c r="B50" s="1055"/>
      <c r="C50" s="1061"/>
      <c r="D50" s="1062"/>
      <c r="E50" s="1062"/>
      <c r="F50" s="1062"/>
      <c r="G50" s="1062"/>
      <c r="H50" s="1062"/>
      <c r="I50" s="1063"/>
      <c r="J50" s="37">
        <f>IF(ISBLANK(J48),"",X42)</f>
        <v>0</v>
      </c>
      <c r="K50" s="38" t="s">
        <v>19</v>
      </c>
      <c r="L50" s="39">
        <f>IF(ISBLANK(J48),"",V42)</f>
        <v>3</v>
      </c>
      <c r="M50" s="37">
        <f>IF(ISBLANK(M48),"",AA42)</f>
        <v>0</v>
      </c>
      <c r="N50" s="38" t="s">
        <v>19</v>
      </c>
      <c r="O50" s="39">
        <f>IF(ISBLANK(M48),"",Y42)</f>
        <v>1</v>
      </c>
      <c r="P50" s="37">
        <f>IF(ISBLANK(P48),"",X46)</f>
        <v>0</v>
      </c>
      <c r="Q50" s="38" t="s">
        <v>19</v>
      </c>
      <c r="R50" s="39">
        <f>IF(ISBLANK(P48),"",V46)</f>
        <v>3</v>
      </c>
      <c r="S50" s="37">
        <f>IF(ISBLANK(S48),"",AA46)</f>
        <v>0</v>
      </c>
      <c r="T50" s="38" t="s">
        <v>19</v>
      </c>
      <c r="U50" s="39">
        <f>IF(ISBLANK(S48),"",Y46)</f>
        <v>3</v>
      </c>
      <c r="V50" s="23"/>
      <c r="W50" s="24"/>
      <c r="X50" s="24"/>
      <c r="Y50" s="24"/>
      <c r="Z50" s="24"/>
      <c r="AA50" s="25"/>
      <c r="AB50" s="67">
        <v>0</v>
      </c>
      <c r="AC50" s="65" t="s">
        <v>19</v>
      </c>
      <c r="AD50" s="68">
        <v>0</v>
      </c>
      <c r="AE50" s="29">
        <v>0</v>
      </c>
      <c r="AF50" s="27" t="s">
        <v>19</v>
      </c>
      <c r="AG50" s="30">
        <v>0</v>
      </c>
      <c r="AH50" s="67">
        <v>1</v>
      </c>
      <c r="AI50" s="65" t="s">
        <v>19</v>
      </c>
      <c r="AJ50" s="68">
        <v>0</v>
      </c>
      <c r="AK50" s="29">
        <v>2</v>
      </c>
      <c r="AL50" s="27" t="s">
        <v>19</v>
      </c>
      <c r="AM50" s="30">
        <v>0</v>
      </c>
      <c r="AN50" s="67">
        <v>1</v>
      </c>
      <c r="AO50" s="65" t="s">
        <v>19</v>
      </c>
      <c r="AP50" s="68">
        <v>1</v>
      </c>
      <c r="AQ50" s="29"/>
      <c r="AR50" s="27" t="s">
        <v>19</v>
      </c>
      <c r="AS50" s="30"/>
      <c r="AT50" s="67">
        <v>0</v>
      </c>
      <c r="AU50" s="65" t="s">
        <v>19</v>
      </c>
      <c r="AV50" s="68">
        <v>2</v>
      </c>
      <c r="AW50" s="29"/>
      <c r="AX50" s="27" t="s">
        <v>19</v>
      </c>
      <c r="AY50" s="30"/>
      <c r="AZ50" s="67">
        <v>1</v>
      </c>
      <c r="BA50" s="65" t="s">
        <v>19</v>
      </c>
      <c r="BB50" s="68">
        <v>1</v>
      </c>
      <c r="BC50" s="29">
        <v>2</v>
      </c>
      <c r="BD50" s="27" t="s">
        <v>19</v>
      </c>
      <c r="BE50" s="30">
        <v>1</v>
      </c>
      <c r="BF50" s="67">
        <v>0</v>
      </c>
      <c r="BG50" s="65" t="s">
        <v>19</v>
      </c>
      <c r="BH50" s="68">
        <v>0</v>
      </c>
      <c r="BI50" s="29"/>
      <c r="BJ50" s="27" t="s">
        <v>19</v>
      </c>
      <c r="BK50" s="30"/>
      <c r="BL50" s="1044"/>
      <c r="BM50" s="1045"/>
      <c r="BN50" s="1050"/>
      <c r="BO50" s="1051"/>
      <c r="BP50" s="1050"/>
      <c r="BQ50" s="1051"/>
      <c r="BR50" s="1050"/>
      <c r="BS50" s="1051"/>
      <c r="BT50" s="1050"/>
      <c r="BU50" s="1051"/>
      <c r="BV50" s="1050"/>
      <c r="BW50" s="1051"/>
      <c r="BX50" s="1050"/>
      <c r="BY50" s="1051"/>
      <c r="BZ50" s="1070"/>
      <c r="CA50" s="1071"/>
      <c r="CB50" s="1077"/>
      <c r="CC50" s="1078"/>
      <c r="CD50" s="1079"/>
      <c r="CE50" s="1056"/>
      <c r="CG50" s="63"/>
      <c r="CK50" s="1056"/>
      <c r="CM50" s="50"/>
    </row>
    <row r="51" spans="1:91" s="48" customFormat="1" ht="10.5" customHeight="1" x14ac:dyDescent="0.15">
      <c r="A51" s="1054"/>
      <c r="B51" s="1055"/>
      <c r="C51" s="1064"/>
      <c r="D51" s="1065"/>
      <c r="E51" s="1065"/>
      <c r="F51" s="1065"/>
      <c r="G51" s="1065"/>
      <c r="H51" s="1065"/>
      <c r="I51" s="1066"/>
      <c r="J51" s="34">
        <f>IF(ISBLANK(J48),"",SUM(J49:J50))</f>
        <v>0</v>
      </c>
      <c r="K51" s="35" t="s">
        <v>20</v>
      </c>
      <c r="L51" s="36">
        <f>IF(ISBLANK(J48),"",SUM(L49:L50))</f>
        <v>4</v>
      </c>
      <c r="M51" s="34">
        <f>IF(ISBLANK(M48),"",SUM(M49:M50))</f>
        <v>1</v>
      </c>
      <c r="N51" s="35" t="s">
        <v>20</v>
      </c>
      <c r="O51" s="36">
        <f>IF(ISBLANK(M48),"",SUM(O49:O50))</f>
        <v>1</v>
      </c>
      <c r="P51" s="34">
        <f>IF(ISBLANK(P48),"",SUM(P49:P50))</f>
        <v>0</v>
      </c>
      <c r="Q51" s="35" t="s">
        <v>20</v>
      </c>
      <c r="R51" s="36">
        <f>IF(ISBLANK(P48),"",SUM(R49:R50))</f>
        <v>6</v>
      </c>
      <c r="S51" s="34">
        <f>IF(ISBLANK(S48),"",SUM(S49:S50))</f>
        <v>1</v>
      </c>
      <c r="T51" s="35" t="s">
        <v>20</v>
      </c>
      <c r="U51" s="36">
        <f>IF(ISBLANK(S48),"",SUM(U49:U50))</f>
        <v>7</v>
      </c>
      <c r="V51" s="31"/>
      <c r="W51" s="32"/>
      <c r="X51" s="32"/>
      <c r="Y51" s="32"/>
      <c r="Z51" s="32"/>
      <c r="AA51" s="33"/>
      <c r="AB51" s="34">
        <f>IF(ISBLANK(AB48),"",SUM(AB49:AB50))</f>
        <v>1</v>
      </c>
      <c r="AC51" s="35" t="s">
        <v>20</v>
      </c>
      <c r="AD51" s="36">
        <f>IF(ISBLANK(AB48),"",SUM(AD49:AD50))</f>
        <v>1</v>
      </c>
      <c r="AE51" s="34">
        <f>IF(ISBLANK(AE48),"",SUM(AE49:AE50))</f>
        <v>0</v>
      </c>
      <c r="AF51" s="35" t="s">
        <v>20</v>
      </c>
      <c r="AG51" s="36">
        <f>IF(ISBLANK(AE48),"",SUM(AG49:AG50))</f>
        <v>0</v>
      </c>
      <c r="AH51" s="34">
        <f>IF(ISBLANK(AH48),"",SUM(AH49:AH50))</f>
        <v>1</v>
      </c>
      <c r="AI51" s="35" t="s">
        <v>20</v>
      </c>
      <c r="AJ51" s="36">
        <f>IF(ISBLANK(AH48),"",SUM(AJ49:AJ50))</f>
        <v>1</v>
      </c>
      <c r="AK51" s="34">
        <f>IF(ISBLANK(AK48),"",SUM(AK49:AK50))</f>
        <v>4</v>
      </c>
      <c r="AL51" s="35" t="s">
        <v>20</v>
      </c>
      <c r="AM51" s="36">
        <f>IF(ISBLANK(AK48),"",SUM(AM49:AM50))</f>
        <v>0</v>
      </c>
      <c r="AN51" s="34">
        <f>IF(ISBLANK(AN48),"",SUM(AN49:AN50))</f>
        <v>2</v>
      </c>
      <c r="AO51" s="35" t="s">
        <v>20</v>
      </c>
      <c r="AP51" s="36">
        <f>IF(ISBLANK(AN48),"",SUM(AP49:AP50))</f>
        <v>1</v>
      </c>
      <c r="AQ51" s="34" t="str">
        <f>IF(ISBLANK(AQ48),"",SUM(AQ49:AQ50))</f>
        <v/>
      </c>
      <c r="AR51" s="35" t="s">
        <v>20</v>
      </c>
      <c r="AS51" s="36" t="str">
        <f>IF(ISBLANK(AQ48),"",SUM(AS49:AS50))</f>
        <v/>
      </c>
      <c r="AT51" s="34">
        <f>IF(ISBLANK(AT48),"",SUM(AT49:AT50))</f>
        <v>0</v>
      </c>
      <c r="AU51" s="35" t="s">
        <v>20</v>
      </c>
      <c r="AV51" s="36">
        <f>IF(ISBLANK(AT48),"",SUM(AV49:AV50))</f>
        <v>2</v>
      </c>
      <c r="AW51" s="34" t="str">
        <f>IF(ISBLANK(AW48),"",SUM(AW49:AW50))</f>
        <v/>
      </c>
      <c r="AX51" s="35" t="s">
        <v>20</v>
      </c>
      <c r="AY51" s="36" t="str">
        <f>IF(ISBLANK(AW48),"",SUM(AY49:AY50))</f>
        <v/>
      </c>
      <c r="AZ51" s="34">
        <f>IF(ISBLANK(AZ48),"",SUM(AZ49:AZ50))</f>
        <v>1</v>
      </c>
      <c r="BA51" s="35" t="s">
        <v>20</v>
      </c>
      <c r="BB51" s="36">
        <f>IF(ISBLANK(AZ48),"",SUM(BB49:BB50))</f>
        <v>3</v>
      </c>
      <c r="BC51" s="34">
        <f>IF(ISBLANK(BC48),"",SUM(BC49:BC50))</f>
        <v>2</v>
      </c>
      <c r="BD51" s="35" t="s">
        <v>20</v>
      </c>
      <c r="BE51" s="36">
        <f>IF(ISBLANK(BC48),"",SUM(BE49:BE50))</f>
        <v>2</v>
      </c>
      <c r="BF51" s="34">
        <f>IF(ISBLANK(BF48),"",SUM(BF49:BF50))</f>
        <v>0</v>
      </c>
      <c r="BG51" s="35" t="s">
        <v>20</v>
      </c>
      <c r="BH51" s="36">
        <f>IF(ISBLANK(BF48),"",SUM(BH49:BH50))</f>
        <v>1</v>
      </c>
      <c r="BI51" s="34" t="str">
        <f>IF(ISBLANK(BI48),"",SUM(BI49:BI50))</f>
        <v/>
      </c>
      <c r="BJ51" s="35" t="s">
        <v>20</v>
      </c>
      <c r="BK51" s="36" t="str">
        <f>IF(ISBLANK(BI48),"",SUM(BK49:BK50))</f>
        <v/>
      </c>
      <c r="BL51" s="1046"/>
      <c r="BM51" s="1047"/>
      <c r="BN51" s="1052"/>
      <c r="BO51" s="1053"/>
      <c r="BP51" s="1052"/>
      <c r="BQ51" s="1053"/>
      <c r="BR51" s="1052"/>
      <c r="BS51" s="1053"/>
      <c r="BT51" s="1052"/>
      <c r="BU51" s="1053"/>
      <c r="BV51" s="1052"/>
      <c r="BW51" s="1053"/>
      <c r="BX51" s="1052"/>
      <c r="BY51" s="1053"/>
      <c r="BZ51" s="1072"/>
      <c r="CA51" s="1073"/>
      <c r="CB51" s="1080"/>
      <c r="CC51" s="1081"/>
      <c r="CD51" s="1082"/>
      <c r="CE51" s="1056"/>
      <c r="CG51" s="63"/>
      <c r="CK51" s="1056"/>
      <c r="CM51" s="50"/>
    </row>
    <row r="52" spans="1:91" s="48" customFormat="1" ht="18" customHeight="1" x14ac:dyDescent="0.15">
      <c r="A52" s="1054">
        <f>CB52</f>
        <v>8</v>
      </c>
      <c r="B52" s="1055">
        <v>4</v>
      </c>
      <c r="C52" s="1058" t="s">
        <v>63</v>
      </c>
      <c r="D52" s="1059"/>
      <c r="E52" s="1059"/>
      <c r="F52" s="1059"/>
      <c r="G52" s="1059"/>
      <c r="H52" s="1059"/>
      <c r="I52" s="1060"/>
      <c r="J52" s="1039" t="s">
        <v>68</v>
      </c>
      <c r="K52" s="1040"/>
      <c r="L52" s="1041"/>
      <c r="M52" s="1039"/>
      <c r="N52" s="1040"/>
      <c r="O52" s="1041"/>
      <c r="P52" s="1039" t="s">
        <v>68</v>
      </c>
      <c r="Q52" s="1040"/>
      <c r="R52" s="1041"/>
      <c r="S52" s="1039" t="s">
        <v>68</v>
      </c>
      <c r="T52" s="1040"/>
      <c r="U52" s="1041"/>
      <c r="V52" s="1039" t="s">
        <v>70</v>
      </c>
      <c r="W52" s="1040"/>
      <c r="X52" s="1041"/>
      <c r="Y52" s="1039" t="s">
        <v>70</v>
      </c>
      <c r="Z52" s="1040"/>
      <c r="AA52" s="1041"/>
      <c r="AB52" s="20"/>
      <c r="AC52" s="21"/>
      <c r="AD52" s="21"/>
      <c r="AE52" s="21"/>
      <c r="AF52" s="21"/>
      <c r="AG52" s="22"/>
      <c r="AH52" s="1083" t="s">
        <v>70</v>
      </c>
      <c r="AI52" s="1037"/>
      <c r="AJ52" s="1038"/>
      <c r="AK52" s="1039"/>
      <c r="AL52" s="1040"/>
      <c r="AM52" s="1041"/>
      <c r="AN52" s="1036" t="s">
        <v>68</v>
      </c>
      <c r="AO52" s="1037"/>
      <c r="AP52" s="1038"/>
      <c r="AQ52" s="1039" t="s">
        <v>68</v>
      </c>
      <c r="AR52" s="1040"/>
      <c r="AS52" s="1041"/>
      <c r="AT52" s="1036" t="s">
        <v>68</v>
      </c>
      <c r="AU52" s="1037"/>
      <c r="AV52" s="1038"/>
      <c r="AW52" s="1039" t="s">
        <v>68</v>
      </c>
      <c r="AX52" s="1040"/>
      <c r="AY52" s="1041"/>
      <c r="AZ52" s="1036" t="s">
        <v>68</v>
      </c>
      <c r="BA52" s="1037"/>
      <c r="BB52" s="1038"/>
      <c r="BC52" s="1039" t="s">
        <v>68</v>
      </c>
      <c r="BD52" s="1040"/>
      <c r="BE52" s="1041"/>
      <c r="BF52" s="1036" t="s">
        <v>68</v>
      </c>
      <c r="BG52" s="1037"/>
      <c r="BH52" s="1038"/>
      <c r="BI52" s="1039"/>
      <c r="BJ52" s="1040"/>
      <c r="BK52" s="1041"/>
      <c r="BL52" s="1042">
        <f>SUM(BN52:BS55)</f>
        <v>13</v>
      </c>
      <c r="BM52" s="1043"/>
      <c r="BN52" s="1048">
        <f>COUNTIF(J52:BK52,"〇")</f>
        <v>0</v>
      </c>
      <c r="BO52" s="1049"/>
      <c r="BP52" s="1048">
        <f>COUNTIF(J52:BK52,"△")</f>
        <v>3</v>
      </c>
      <c r="BQ52" s="1049"/>
      <c r="BR52" s="1048">
        <f>COUNTIF(J52:BK52,"●")</f>
        <v>10</v>
      </c>
      <c r="BS52" s="1049"/>
      <c r="BT52" s="1048">
        <f>BN52*3+BP52*1</f>
        <v>3</v>
      </c>
      <c r="BU52" s="1049"/>
      <c r="BV52" s="1048">
        <f>SUM(J55,P55,V55,AB55,M55,S55,Y55,AE55,AH55,AK55,AZ55,BC55,BF55,BI55,AN55,AQ55,AT55,AW55)</f>
        <v>7</v>
      </c>
      <c r="BW52" s="1049"/>
      <c r="BX52" s="1048">
        <f>SUM(L55,R55,X55,AD55,O55,U55,AA55,AG55,AJ55,AM55,BB55,BE55,BH55,BK55,AP55,AS55,AV55,AY55)</f>
        <v>53</v>
      </c>
      <c r="BY52" s="1049"/>
      <c r="BZ52" s="1068">
        <f>BV52-BX52</f>
        <v>-46</v>
      </c>
      <c r="CA52" s="1069"/>
      <c r="CB52" s="1074">
        <f>IF(ISBLANK(B52),"",RANK(CE52,$CE$40:$CE$75) )</f>
        <v>8</v>
      </c>
      <c r="CC52" s="1075"/>
      <c r="CD52" s="1076"/>
      <c r="CE52" s="1056">
        <f>BT52*10000+BZ52*100+BV52</f>
        <v>25407</v>
      </c>
      <c r="CG52" s="63"/>
      <c r="CK52" s="1056"/>
      <c r="CM52" s="50"/>
    </row>
    <row r="53" spans="1:91" s="48" customFormat="1" ht="10.5" customHeight="1" x14ac:dyDescent="0.15">
      <c r="A53" s="1054"/>
      <c r="B53" s="1055"/>
      <c r="C53" s="1061"/>
      <c r="D53" s="1062"/>
      <c r="E53" s="1062"/>
      <c r="F53" s="1062"/>
      <c r="G53" s="1062"/>
      <c r="H53" s="1062"/>
      <c r="I53" s="1063"/>
      <c r="J53" s="37">
        <f>IF(ISBLANK(J52),"",AD41)</f>
        <v>0</v>
      </c>
      <c r="K53" s="38" t="s">
        <v>18</v>
      </c>
      <c r="L53" s="39">
        <f>IF(ISBLANK(J52),"",AB41)</f>
        <v>1</v>
      </c>
      <c r="M53" s="37" t="str">
        <f>IF(ISBLANK(M52),"",AG41)</f>
        <v/>
      </c>
      <c r="N53" s="38" t="s">
        <v>18</v>
      </c>
      <c r="O53" s="39" t="str">
        <f>IF(ISBLANK(M52),"",AE41)</f>
        <v/>
      </c>
      <c r="P53" s="37">
        <f>IF(ISBLANK(P52),"",AD45)</f>
        <v>0</v>
      </c>
      <c r="Q53" s="38" t="s">
        <v>18</v>
      </c>
      <c r="R53" s="39">
        <f>IF(ISBLANK(P52),"",AB45)</f>
        <v>3</v>
      </c>
      <c r="S53" s="37">
        <f>IF(ISBLANK(S52),"",AG45)</f>
        <v>0</v>
      </c>
      <c r="T53" s="38" t="s">
        <v>18</v>
      </c>
      <c r="U53" s="39">
        <f>IF(ISBLANK(S52),"",AE45)</f>
        <v>6</v>
      </c>
      <c r="V53" s="37">
        <f>IF(ISBLANK(V52),"",AD49)</f>
        <v>1</v>
      </c>
      <c r="W53" s="38" t="s">
        <v>18</v>
      </c>
      <c r="X53" s="39">
        <f>IF(ISBLANK(V52),"",AB49)</f>
        <v>1</v>
      </c>
      <c r="Y53" s="37">
        <f>IF(ISBLANK(Y52),"",AG49)</f>
        <v>0</v>
      </c>
      <c r="Z53" s="38" t="s">
        <v>18</v>
      </c>
      <c r="AA53" s="39">
        <f>IF(ISBLANK(Y52),"",AE49)</f>
        <v>0</v>
      </c>
      <c r="AB53" s="23"/>
      <c r="AC53" s="24"/>
      <c r="AD53" s="24"/>
      <c r="AE53" s="24"/>
      <c r="AF53" s="24"/>
      <c r="AG53" s="25"/>
      <c r="AH53" s="64">
        <v>0</v>
      </c>
      <c r="AI53" s="65" t="s">
        <v>18</v>
      </c>
      <c r="AJ53" s="66">
        <v>0</v>
      </c>
      <c r="AK53" s="26"/>
      <c r="AL53" s="27" t="s">
        <v>18</v>
      </c>
      <c r="AM53" s="28"/>
      <c r="AN53" s="64">
        <v>0</v>
      </c>
      <c r="AO53" s="65" t="s">
        <v>18</v>
      </c>
      <c r="AP53" s="66">
        <v>3</v>
      </c>
      <c r="AQ53" s="26">
        <v>3</v>
      </c>
      <c r="AR53" s="27" t="s">
        <v>18</v>
      </c>
      <c r="AS53" s="28">
        <v>2</v>
      </c>
      <c r="AT53" s="64">
        <v>0</v>
      </c>
      <c r="AU53" s="65" t="s">
        <v>18</v>
      </c>
      <c r="AV53" s="66">
        <v>1</v>
      </c>
      <c r="AW53" s="26">
        <v>0</v>
      </c>
      <c r="AX53" s="27" t="s">
        <v>18</v>
      </c>
      <c r="AY53" s="28">
        <v>3</v>
      </c>
      <c r="AZ53" s="64">
        <v>0</v>
      </c>
      <c r="BA53" s="65" t="s">
        <v>18</v>
      </c>
      <c r="BB53" s="66">
        <v>2</v>
      </c>
      <c r="BC53" s="26">
        <v>0</v>
      </c>
      <c r="BD53" s="27" t="s">
        <v>18</v>
      </c>
      <c r="BE53" s="28">
        <v>1</v>
      </c>
      <c r="BF53" s="64">
        <v>0</v>
      </c>
      <c r="BG53" s="65" t="s">
        <v>18</v>
      </c>
      <c r="BH53" s="66">
        <v>3</v>
      </c>
      <c r="BI53" s="26"/>
      <c r="BJ53" s="27" t="s">
        <v>18</v>
      </c>
      <c r="BK53" s="28"/>
      <c r="BL53" s="1044"/>
      <c r="BM53" s="1045"/>
      <c r="BN53" s="1050"/>
      <c r="BO53" s="1051"/>
      <c r="BP53" s="1050"/>
      <c r="BQ53" s="1051"/>
      <c r="BR53" s="1050"/>
      <c r="BS53" s="1051"/>
      <c r="BT53" s="1050"/>
      <c r="BU53" s="1051"/>
      <c r="BV53" s="1050"/>
      <c r="BW53" s="1051"/>
      <c r="BX53" s="1050"/>
      <c r="BY53" s="1051"/>
      <c r="BZ53" s="1070"/>
      <c r="CA53" s="1071"/>
      <c r="CB53" s="1077"/>
      <c r="CC53" s="1078"/>
      <c r="CD53" s="1079"/>
      <c r="CE53" s="1056"/>
      <c r="CG53" s="63"/>
      <c r="CK53" s="1056"/>
      <c r="CM53" s="50"/>
    </row>
    <row r="54" spans="1:91" s="48" customFormat="1" ht="10.5" customHeight="1" x14ac:dyDescent="0.15">
      <c r="A54" s="1054"/>
      <c r="B54" s="1055"/>
      <c r="C54" s="1061"/>
      <c r="D54" s="1062"/>
      <c r="E54" s="1062"/>
      <c r="F54" s="1062"/>
      <c r="G54" s="1062"/>
      <c r="H54" s="1062"/>
      <c r="I54" s="1063"/>
      <c r="J54" s="37">
        <f>IF(ISBLANK(J52),"",AD42)</f>
        <v>0</v>
      </c>
      <c r="K54" s="38" t="s">
        <v>19</v>
      </c>
      <c r="L54" s="39">
        <f>IF(ISBLANK(J52),"",AB42)</f>
        <v>2</v>
      </c>
      <c r="M54" s="37" t="str">
        <f>IF(ISBLANK(M52),"",AG42)</f>
        <v/>
      </c>
      <c r="N54" s="38" t="s">
        <v>19</v>
      </c>
      <c r="O54" s="39" t="str">
        <f>IF(ISBLANK(M52),"",AE42)</f>
        <v/>
      </c>
      <c r="P54" s="37">
        <f>IF(ISBLANK(P52),"",AD46)</f>
        <v>0</v>
      </c>
      <c r="Q54" s="38" t="s">
        <v>19</v>
      </c>
      <c r="R54" s="39">
        <f>IF(ISBLANK(P52),"",AB46)</f>
        <v>3</v>
      </c>
      <c r="S54" s="37">
        <f>IF(ISBLANK(S52),"",AG46)</f>
        <v>0</v>
      </c>
      <c r="T54" s="38" t="s">
        <v>19</v>
      </c>
      <c r="U54" s="39">
        <f>IF(ISBLANK(S52),"",AE46)</f>
        <v>4</v>
      </c>
      <c r="V54" s="37">
        <f>IF(ISBLANK(V52),"",AD50)</f>
        <v>0</v>
      </c>
      <c r="W54" s="38" t="s">
        <v>19</v>
      </c>
      <c r="X54" s="39">
        <f>IF(ISBLANK(V52),"",AB50)</f>
        <v>0</v>
      </c>
      <c r="Y54" s="37">
        <f>IF(ISBLANK(Y52),"",AG50)</f>
        <v>0</v>
      </c>
      <c r="Z54" s="38" t="s">
        <v>19</v>
      </c>
      <c r="AA54" s="39">
        <f>IF(ISBLANK(Y52),"",AE50)</f>
        <v>0</v>
      </c>
      <c r="AB54" s="23"/>
      <c r="AC54" s="24"/>
      <c r="AD54" s="24"/>
      <c r="AE54" s="24"/>
      <c r="AF54" s="24"/>
      <c r="AG54" s="25"/>
      <c r="AH54" s="67">
        <v>1</v>
      </c>
      <c r="AI54" s="65" t="s">
        <v>19</v>
      </c>
      <c r="AJ54" s="68">
        <v>1</v>
      </c>
      <c r="AK54" s="29"/>
      <c r="AL54" s="27" t="s">
        <v>19</v>
      </c>
      <c r="AM54" s="30"/>
      <c r="AN54" s="67">
        <v>0</v>
      </c>
      <c r="AO54" s="65" t="s">
        <v>19</v>
      </c>
      <c r="AP54" s="68">
        <v>2</v>
      </c>
      <c r="AQ54" s="29">
        <v>0</v>
      </c>
      <c r="AR54" s="27" t="s">
        <v>19</v>
      </c>
      <c r="AS54" s="30">
        <v>3</v>
      </c>
      <c r="AT54" s="67">
        <v>0</v>
      </c>
      <c r="AU54" s="65" t="s">
        <v>19</v>
      </c>
      <c r="AV54" s="68">
        <v>4</v>
      </c>
      <c r="AW54" s="29">
        <v>0</v>
      </c>
      <c r="AX54" s="27" t="s">
        <v>19</v>
      </c>
      <c r="AY54" s="30">
        <v>1</v>
      </c>
      <c r="AZ54" s="67">
        <v>2</v>
      </c>
      <c r="BA54" s="65" t="s">
        <v>19</v>
      </c>
      <c r="BB54" s="68">
        <v>3</v>
      </c>
      <c r="BC54" s="29">
        <v>0</v>
      </c>
      <c r="BD54" s="27" t="s">
        <v>19</v>
      </c>
      <c r="BE54" s="30">
        <v>1</v>
      </c>
      <c r="BF54" s="67">
        <v>0</v>
      </c>
      <c r="BG54" s="65" t="s">
        <v>19</v>
      </c>
      <c r="BH54" s="68">
        <v>3</v>
      </c>
      <c r="BI54" s="29"/>
      <c r="BJ54" s="27" t="s">
        <v>19</v>
      </c>
      <c r="BK54" s="30"/>
      <c r="BL54" s="1044"/>
      <c r="BM54" s="1045"/>
      <c r="BN54" s="1050"/>
      <c r="BO54" s="1051"/>
      <c r="BP54" s="1050"/>
      <c r="BQ54" s="1051"/>
      <c r="BR54" s="1050"/>
      <c r="BS54" s="1051"/>
      <c r="BT54" s="1050"/>
      <c r="BU54" s="1051"/>
      <c r="BV54" s="1050"/>
      <c r="BW54" s="1051"/>
      <c r="BX54" s="1050"/>
      <c r="BY54" s="1051"/>
      <c r="BZ54" s="1070"/>
      <c r="CA54" s="1071"/>
      <c r="CB54" s="1077"/>
      <c r="CC54" s="1078"/>
      <c r="CD54" s="1079"/>
      <c r="CE54" s="1056"/>
      <c r="CG54" s="63"/>
      <c r="CK54" s="1056"/>
      <c r="CM54" s="50"/>
    </row>
    <row r="55" spans="1:91" s="48" customFormat="1" ht="10.5" customHeight="1" x14ac:dyDescent="0.15">
      <c r="A55" s="1054"/>
      <c r="B55" s="1055"/>
      <c r="C55" s="1064"/>
      <c r="D55" s="1065"/>
      <c r="E55" s="1065"/>
      <c r="F55" s="1065"/>
      <c r="G55" s="1065"/>
      <c r="H55" s="1065"/>
      <c r="I55" s="1066"/>
      <c r="J55" s="34">
        <f>IF(ISBLANK(J52),"",SUM(J53:J54))</f>
        <v>0</v>
      </c>
      <c r="K55" s="35" t="s">
        <v>20</v>
      </c>
      <c r="L55" s="36">
        <f>IF(ISBLANK(J52),"",SUM(L53:L54))</f>
        <v>3</v>
      </c>
      <c r="M55" s="34" t="str">
        <f>IF(ISBLANK(M52),"",SUM(M53:M54))</f>
        <v/>
      </c>
      <c r="N55" s="35" t="s">
        <v>20</v>
      </c>
      <c r="O55" s="36" t="str">
        <f>IF(ISBLANK(M52),"",SUM(O53:O54))</f>
        <v/>
      </c>
      <c r="P55" s="34">
        <f>IF(ISBLANK(P52),"",SUM(P53:P54))</f>
        <v>0</v>
      </c>
      <c r="Q55" s="35" t="s">
        <v>20</v>
      </c>
      <c r="R55" s="36">
        <f>IF(ISBLANK(P52),"",SUM(R53:R54))</f>
        <v>6</v>
      </c>
      <c r="S55" s="34">
        <f>IF(ISBLANK(S52),"",SUM(S53:S54))</f>
        <v>0</v>
      </c>
      <c r="T55" s="35" t="s">
        <v>20</v>
      </c>
      <c r="U55" s="36">
        <f>IF(ISBLANK(S52),"",SUM(U53:U54))</f>
        <v>10</v>
      </c>
      <c r="V55" s="34">
        <f>IF(ISBLANK(V52),"",SUM(V53:V54))</f>
        <v>1</v>
      </c>
      <c r="W55" s="35" t="s">
        <v>20</v>
      </c>
      <c r="X55" s="36">
        <f>IF(ISBLANK(V52),"",SUM(X53:X54))</f>
        <v>1</v>
      </c>
      <c r="Y55" s="34">
        <f>IF(ISBLANK(Y52),"",SUM(Y53:Y54))</f>
        <v>0</v>
      </c>
      <c r="Z55" s="35" t="s">
        <v>20</v>
      </c>
      <c r="AA55" s="36">
        <f>IF(ISBLANK(Y52),"",SUM(AA53:AA54))</f>
        <v>0</v>
      </c>
      <c r="AB55" s="31"/>
      <c r="AC55" s="32"/>
      <c r="AD55" s="32"/>
      <c r="AE55" s="32"/>
      <c r="AF55" s="32"/>
      <c r="AG55" s="33"/>
      <c r="AH55" s="34">
        <f>IF(ISBLANK(AH52),"",SUM(AH53:AH54))</f>
        <v>1</v>
      </c>
      <c r="AI55" s="35" t="s">
        <v>20</v>
      </c>
      <c r="AJ55" s="36">
        <f>IF(ISBLANK(AH52),"",SUM(AJ53:AJ54))</f>
        <v>1</v>
      </c>
      <c r="AK55" s="34" t="str">
        <f>IF(ISBLANK(AK52),"",SUM(AK53:AK54))</f>
        <v/>
      </c>
      <c r="AL55" s="35" t="s">
        <v>20</v>
      </c>
      <c r="AM55" s="36" t="str">
        <f>IF(ISBLANK(AK52),"",SUM(AM53:AM54))</f>
        <v/>
      </c>
      <c r="AN55" s="34">
        <f>IF(ISBLANK(AN52),"",SUM(AN53:AN54))</f>
        <v>0</v>
      </c>
      <c r="AO55" s="35" t="s">
        <v>20</v>
      </c>
      <c r="AP55" s="36">
        <f>IF(ISBLANK(AN52),"",SUM(AP53:AP54))</f>
        <v>5</v>
      </c>
      <c r="AQ55" s="34">
        <f>IF(ISBLANK(AQ52),"",SUM(AQ53:AQ54))</f>
        <v>3</v>
      </c>
      <c r="AR55" s="35" t="s">
        <v>20</v>
      </c>
      <c r="AS55" s="36">
        <f>IF(ISBLANK(AQ52),"",SUM(AS53:AS54))</f>
        <v>5</v>
      </c>
      <c r="AT55" s="34">
        <f>IF(ISBLANK(AT52),"",SUM(AT53:AT54))</f>
        <v>0</v>
      </c>
      <c r="AU55" s="35" t="s">
        <v>20</v>
      </c>
      <c r="AV55" s="36">
        <f>IF(ISBLANK(AT52),"",SUM(AV53:AV54))</f>
        <v>5</v>
      </c>
      <c r="AW55" s="34">
        <f>IF(ISBLANK(AW52),"",SUM(AW53:AW54))</f>
        <v>0</v>
      </c>
      <c r="AX55" s="35" t="s">
        <v>20</v>
      </c>
      <c r="AY55" s="36">
        <f>IF(ISBLANK(AW52),"",SUM(AY53:AY54))</f>
        <v>4</v>
      </c>
      <c r="AZ55" s="34">
        <f>IF(ISBLANK(AZ52),"",SUM(AZ53:AZ54))</f>
        <v>2</v>
      </c>
      <c r="BA55" s="35" t="s">
        <v>20</v>
      </c>
      <c r="BB55" s="36">
        <f>IF(ISBLANK(AZ52),"",SUM(BB53:BB54))</f>
        <v>5</v>
      </c>
      <c r="BC55" s="34">
        <f>IF(ISBLANK(BC52),"",SUM(BC53:BC54))</f>
        <v>0</v>
      </c>
      <c r="BD55" s="35" t="s">
        <v>20</v>
      </c>
      <c r="BE55" s="36">
        <f>IF(ISBLANK(BC52),"",SUM(BE53:BE54))</f>
        <v>2</v>
      </c>
      <c r="BF55" s="34">
        <f>IF(ISBLANK(BF52),"",SUM(BF53:BF54))</f>
        <v>0</v>
      </c>
      <c r="BG55" s="35" t="s">
        <v>20</v>
      </c>
      <c r="BH55" s="36">
        <f>IF(ISBLANK(BF52),"",SUM(BH53:BH54))</f>
        <v>6</v>
      </c>
      <c r="BI55" s="34" t="str">
        <f>IF(ISBLANK(BI52),"",SUM(BI53:BI54))</f>
        <v/>
      </c>
      <c r="BJ55" s="35" t="s">
        <v>20</v>
      </c>
      <c r="BK55" s="36" t="str">
        <f>IF(ISBLANK(BI52),"",SUM(BK53:BK54))</f>
        <v/>
      </c>
      <c r="BL55" s="1046"/>
      <c r="BM55" s="1047"/>
      <c r="BN55" s="1052"/>
      <c r="BO55" s="1053"/>
      <c r="BP55" s="1052"/>
      <c r="BQ55" s="1053"/>
      <c r="BR55" s="1052"/>
      <c r="BS55" s="1053"/>
      <c r="BT55" s="1052"/>
      <c r="BU55" s="1053"/>
      <c r="BV55" s="1052"/>
      <c r="BW55" s="1053"/>
      <c r="BX55" s="1052"/>
      <c r="BY55" s="1053"/>
      <c r="BZ55" s="1072"/>
      <c r="CA55" s="1073"/>
      <c r="CB55" s="1080"/>
      <c r="CC55" s="1081"/>
      <c r="CD55" s="1082"/>
      <c r="CE55" s="1056"/>
      <c r="CG55" s="63"/>
      <c r="CK55" s="1056"/>
      <c r="CM55" s="50"/>
    </row>
    <row r="56" spans="1:91" s="48" customFormat="1" ht="18" customHeight="1" x14ac:dyDescent="0.15">
      <c r="A56" s="1054">
        <f>CB56</f>
        <v>9</v>
      </c>
      <c r="B56" s="1055">
        <v>5</v>
      </c>
      <c r="C56" s="1058" t="s">
        <v>44</v>
      </c>
      <c r="D56" s="1059"/>
      <c r="E56" s="1059"/>
      <c r="F56" s="1059"/>
      <c r="G56" s="1059"/>
      <c r="H56" s="1059"/>
      <c r="I56" s="1060"/>
      <c r="J56" s="1039" t="s">
        <v>68</v>
      </c>
      <c r="K56" s="1040"/>
      <c r="L56" s="1041"/>
      <c r="M56" s="1039"/>
      <c r="N56" s="1040"/>
      <c r="O56" s="1041"/>
      <c r="P56" s="1039" t="s">
        <v>68</v>
      </c>
      <c r="Q56" s="1040"/>
      <c r="R56" s="1041"/>
      <c r="S56" s="1039" t="s">
        <v>68</v>
      </c>
      <c r="T56" s="1040"/>
      <c r="U56" s="1041"/>
      <c r="V56" s="1039" t="s">
        <v>70</v>
      </c>
      <c r="W56" s="1040"/>
      <c r="X56" s="1041"/>
      <c r="Y56" s="1039" t="s">
        <v>68</v>
      </c>
      <c r="Z56" s="1040"/>
      <c r="AA56" s="1041"/>
      <c r="AB56" s="1039" t="s">
        <v>70</v>
      </c>
      <c r="AC56" s="1040"/>
      <c r="AD56" s="1041"/>
      <c r="AE56" s="1039"/>
      <c r="AF56" s="1040"/>
      <c r="AG56" s="1041"/>
      <c r="AH56" s="20"/>
      <c r="AI56" s="21"/>
      <c r="AJ56" s="21"/>
      <c r="AK56" s="21"/>
      <c r="AL56" s="21"/>
      <c r="AM56" s="22"/>
      <c r="AN56" s="1036" t="s">
        <v>68</v>
      </c>
      <c r="AO56" s="1037"/>
      <c r="AP56" s="1038"/>
      <c r="AQ56" s="1039"/>
      <c r="AR56" s="1040"/>
      <c r="AS56" s="1041"/>
      <c r="AT56" s="1036"/>
      <c r="AU56" s="1037"/>
      <c r="AV56" s="1038"/>
      <c r="AW56" s="1039"/>
      <c r="AX56" s="1040"/>
      <c r="AY56" s="1041"/>
      <c r="AZ56" s="1036" t="s">
        <v>68</v>
      </c>
      <c r="BA56" s="1037"/>
      <c r="BB56" s="1038"/>
      <c r="BC56" s="1039"/>
      <c r="BD56" s="1040"/>
      <c r="BE56" s="1041"/>
      <c r="BF56" s="1036" t="s">
        <v>68</v>
      </c>
      <c r="BG56" s="1037"/>
      <c r="BH56" s="1038"/>
      <c r="BI56" s="1039" t="s">
        <v>68</v>
      </c>
      <c r="BJ56" s="1040"/>
      <c r="BK56" s="1041"/>
      <c r="BL56" s="1042">
        <f>SUM(BN56:BS59)</f>
        <v>10</v>
      </c>
      <c r="BM56" s="1043"/>
      <c r="BN56" s="1048">
        <f>COUNTIF(J56:BK56,"〇")</f>
        <v>0</v>
      </c>
      <c r="BO56" s="1049"/>
      <c r="BP56" s="1048">
        <f>COUNTIF(J56:BK56,"△")</f>
        <v>2</v>
      </c>
      <c r="BQ56" s="1049"/>
      <c r="BR56" s="1048">
        <f>COUNTIF(J56:BK56,"●")</f>
        <v>8</v>
      </c>
      <c r="BS56" s="1049"/>
      <c r="BT56" s="1048">
        <f>BN56*3+BP56*1</f>
        <v>2</v>
      </c>
      <c r="BU56" s="1049"/>
      <c r="BV56" s="1048">
        <f>SUM(J59,P59,V59,AB59,M59,S59,Y59,AE59,AH59,AK59,AZ59,BC59,BF59,BI59,AN59,AQ59,AT59,AW59)</f>
        <v>10</v>
      </c>
      <c r="BW56" s="1049"/>
      <c r="BX56" s="1048">
        <f>SUM(L59,R59,X59,AD59,O59,U59,AA59,AG59,AJ59,AM59,BB59,BE59,BH59,BK59,AP59,AS59,AV59,AY59)</f>
        <v>46</v>
      </c>
      <c r="BY56" s="1049"/>
      <c r="BZ56" s="1068">
        <f>BV56-BX56</f>
        <v>-36</v>
      </c>
      <c r="CA56" s="1069"/>
      <c r="CB56" s="1074">
        <f>IF(ISBLANK(B56),"",RANK(CE56,$CE$40:$CE$75) )</f>
        <v>9</v>
      </c>
      <c r="CC56" s="1075"/>
      <c r="CD56" s="1076"/>
      <c r="CE56" s="1056">
        <f>BT56*10000+BZ56*100+BV56</f>
        <v>16410</v>
      </c>
      <c r="CG56" s="96"/>
      <c r="CK56" s="1056"/>
      <c r="CM56" s="96"/>
    </row>
    <row r="57" spans="1:91" s="48" customFormat="1" ht="10.5" customHeight="1" x14ac:dyDescent="0.15">
      <c r="A57" s="1054"/>
      <c r="B57" s="1055"/>
      <c r="C57" s="1061"/>
      <c r="D57" s="1062"/>
      <c r="E57" s="1062"/>
      <c r="F57" s="1062"/>
      <c r="G57" s="1062"/>
      <c r="H57" s="1062"/>
      <c r="I57" s="1063"/>
      <c r="J57" s="37">
        <f>IF(ISBLANK(J56),"",AJ41)</f>
        <v>0</v>
      </c>
      <c r="K57" s="38" t="s">
        <v>18</v>
      </c>
      <c r="L57" s="39">
        <f>IF(ISBLANK(J56),"",AH41)</f>
        <v>1</v>
      </c>
      <c r="M57" s="37" t="str">
        <f>IF(ISBLANK(M56),"",AM33)</f>
        <v/>
      </c>
      <c r="N57" s="38" t="s">
        <v>18</v>
      </c>
      <c r="O57" s="39" t="str">
        <f>IF(ISBLANK(M56),"",AK33)</f>
        <v/>
      </c>
      <c r="P57" s="37">
        <f>IF(ISBLANK(P56),"",AJ45)</f>
        <v>0</v>
      </c>
      <c r="Q57" s="38" t="s">
        <v>18</v>
      </c>
      <c r="R57" s="39">
        <f>IF(ISBLANK(P56),"",AH45)</f>
        <v>7</v>
      </c>
      <c r="S57" s="37">
        <f>IF(ISBLANK(S56),"",AM45)</f>
        <v>0</v>
      </c>
      <c r="T57" s="38" t="s">
        <v>18</v>
      </c>
      <c r="U57" s="39">
        <f>IF(ISBLANK(S56),"",AK45)</f>
        <v>5</v>
      </c>
      <c r="V57" s="37">
        <f>IF(ISBLANK(V56),"",AJ49)</f>
        <v>1</v>
      </c>
      <c r="W57" s="38" t="s">
        <v>18</v>
      </c>
      <c r="X57" s="39">
        <f>IF(ISBLANK(V56),"",AH49)</f>
        <v>0</v>
      </c>
      <c r="Y57" s="37">
        <f>IF(ISBLANK(Y56),"",AM49)</f>
        <v>0</v>
      </c>
      <c r="Z57" s="38" t="s">
        <v>18</v>
      </c>
      <c r="AA57" s="39">
        <f>IF(ISBLANK(Y56),"",AK49)</f>
        <v>2</v>
      </c>
      <c r="AB57" s="37">
        <f>IF(ISBLANK(AB56),"",AJ53)</f>
        <v>0</v>
      </c>
      <c r="AC57" s="38" t="s">
        <v>18</v>
      </c>
      <c r="AD57" s="39">
        <f>IF(ISBLANK(AB56),"",AH53)</f>
        <v>0</v>
      </c>
      <c r="AE57" s="37" t="str">
        <f>IF(ISBLANK(AE56),"",AM45)</f>
        <v/>
      </c>
      <c r="AF57" s="38" t="s">
        <v>18</v>
      </c>
      <c r="AG57" s="39" t="str">
        <f>IF(ISBLANK(AE56),"",AK45)</f>
        <v/>
      </c>
      <c r="AH57" s="23"/>
      <c r="AI57" s="24"/>
      <c r="AJ57" s="24"/>
      <c r="AK57" s="24"/>
      <c r="AL57" s="24"/>
      <c r="AM57" s="25"/>
      <c r="AN57" s="64">
        <v>0</v>
      </c>
      <c r="AO57" s="65" t="s">
        <v>18</v>
      </c>
      <c r="AP57" s="66">
        <v>2</v>
      </c>
      <c r="AQ57" s="26"/>
      <c r="AR57" s="27" t="s">
        <v>18</v>
      </c>
      <c r="AS57" s="28"/>
      <c r="AT57" s="64"/>
      <c r="AU57" s="65" t="s">
        <v>18</v>
      </c>
      <c r="AV57" s="66"/>
      <c r="AW57" s="26"/>
      <c r="AX57" s="27" t="s">
        <v>18</v>
      </c>
      <c r="AY57" s="28"/>
      <c r="AZ57" s="64">
        <v>0</v>
      </c>
      <c r="BA57" s="65" t="s">
        <v>18</v>
      </c>
      <c r="BB57" s="66">
        <v>5</v>
      </c>
      <c r="BC57" s="26"/>
      <c r="BD57" s="27" t="s">
        <v>18</v>
      </c>
      <c r="BE57" s="28"/>
      <c r="BF57" s="64">
        <v>0</v>
      </c>
      <c r="BG57" s="65" t="s">
        <v>18</v>
      </c>
      <c r="BH57" s="66">
        <v>2</v>
      </c>
      <c r="BI57" s="26">
        <v>0</v>
      </c>
      <c r="BJ57" s="27" t="s">
        <v>18</v>
      </c>
      <c r="BK57" s="28">
        <v>0</v>
      </c>
      <c r="BL57" s="1044"/>
      <c r="BM57" s="1045"/>
      <c r="BN57" s="1050"/>
      <c r="BO57" s="1051"/>
      <c r="BP57" s="1050"/>
      <c r="BQ57" s="1051"/>
      <c r="BR57" s="1050"/>
      <c r="BS57" s="1051"/>
      <c r="BT57" s="1050"/>
      <c r="BU57" s="1051"/>
      <c r="BV57" s="1050"/>
      <c r="BW57" s="1051"/>
      <c r="BX57" s="1050"/>
      <c r="BY57" s="1051"/>
      <c r="BZ57" s="1070"/>
      <c r="CA57" s="1071"/>
      <c r="CB57" s="1077"/>
      <c r="CC57" s="1078"/>
      <c r="CD57" s="1079"/>
      <c r="CE57" s="1056"/>
      <c r="CG57" s="96"/>
      <c r="CK57" s="1056"/>
      <c r="CM57" s="96"/>
    </row>
    <row r="58" spans="1:91" s="48" customFormat="1" ht="10.5" customHeight="1" x14ac:dyDescent="0.15">
      <c r="A58" s="1054"/>
      <c r="B58" s="1055"/>
      <c r="C58" s="1061"/>
      <c r="D58" s="1062"/>
      <c r="E58" s="1062"/>
      <c r="F58" s="1062"/>
      <c r="G58" s="1062"/>
      <c r="H58" s="1062"/>
      <c r="I58" s="1063"/>
      <c r="J58" s="37">
        <f>IF(ISBLANK(J57),"",AJ42)</f>
        <v>0</v>
      </c>
      <c r="K58" s="38" t="s">
        <v>19</v>
      </c>
      <c r="L58" s="39">
        <f>IF(ISBLANK(J57),"",AH42)</f>
        <v>1</v>
      </c>
      <c r="M58" s="37" t="str">
        <f>IF(ISBLANK(M56),"",AM34)</f>
        <v/>
      </c>
      <c r="N58" s="38" t="s">
        <v>19</v>
      </c>
      <c r="O58" s="39" t="str">
        <f>IF(ISBLANK(M56),"",AK34)</f>
        <v/>
      </c>
      <c r="P58" s="37">
        <f>IF(ISBLANK(P57),"",AJ46)</f>
        <v>0</v>
      </c>
      <c r="Q58" s="38" t="s">
        <v>19</v>
      </c>
      <c r="R58" s="39">
        <f>IF(ISBLANK(P57),"",AH46)</f>
        <v>7</v>
      </c>
      <c r="S58" s="37">
        <f>IF(ISBLANK(S57),"",AM46)</f>
        <v>1</v>
      </c>
      <c r="T58" s="38" t="s">
        <v>19</v>
      </c>
      <c r="U58" s="39">
        <f>IF(ISBLANK(S57),"",AK46)</f>
        <v>3</v>
      </c>
      <c r="V58" s="37">
        <f>IF(ISBLANK(V57),"",AJ50)</f>
        <v>0</v>
      </c>
      <c r="W58" s="38" t="s">
        <v>19</v>
      </c>
      <c r="X58" s="39">
        <f>IF(ISBLANK(V57),"",AH50)</f>
        <v>1</v>
      </c>
      <c r="Y58" s="37">
        <f>IF(ISBLANK(Y57),"",AM50)</f>
        <v>0</v>
      </c>
      <c r="Z58" s="38" t="s">
        <v>19</v>
      </c>
      <c r="AA58" s="39">
        <f>IF(ISBLANK(Y57),"",AK50)</f>
        <v>2</v>
      </c>
      <c r="AB58" s="37">
        <f>IF(ISBLANK(AB57),"",AJ54)</f>
        <v>1</v>
      </c>
      <c r="AC58" s="38" t="s">
        <v>19</v>
      </c>
      <c r="AD58" s="39">
        <f>IF(ISBLANK(AB57),"",AH54)</f>
        <v>1</v>
      </c>
      <c r="AE58" s="37" t="str">
        <f>IF(ISBLANK(AE56),"",AM46)</f>
        <v/>
      </c>
      <c r="AF58" s="38" t="s">
        <v>19</v>
      </c>
      <c r="AG58" s="39" t="str">
        <f>IF(ISBLANK(AE56),"",AK46)</f>
        <v/>
      </c>
      <c r="AH58" s="23"/>
      <c r="AI58" s="24"/>
      <c r="AJ58" s="24"/>
      <c r="AK58" s="24"/>
      <c r="AL58" s="24"/>
      <c r="AM58" s="25"/>
      <c r="AN58" s="67">
        <v>4</v>
      </c>
      <c r="AO58" s="65" t="s">
        <v>19</v>
      </c>
      <c r="AP58" s="68">
        <v>3</v>
      </c>
      <c r="AQ58" s="29"/>
      <c r="AR58" s="27" t="s">
        <v>19</v>
      </c>
      <c r="AS58" s="30"/>
      <c r="AT58" s="67"/>
      <c r="AU58" s="65" t="s">
        <v>19</v>
      </c>
      <c r="AV58" s="68"/>
      <c r="AW58" s="29"/>
      <c r="AX58" s="27" t="s">
        <v>19</v>
      </c>
      <c r="AY58" s="30"/>
      <c r="AZ58" s="67">
        <v>2</v>
      </c>
      <c r="BA58" s="65" t="s">
        <v>19</v>
      </c>
      <c r="BB58" s="68">
        <v>1</v>
      </c>
      <c r="BC58" s="29"/>
      <c r="BD58" s="27" t="s">
        <v>19</v>
      </c>
      <c r="BE58" s="30"/>
      <c r="BF58" s="67">
        <v>1</v>
      </c>
      <c r="BG58" s="65" t="s">
        <v>19</v>
      </c>
      <c r="BH58" s="68">
        <v>1</v>
      </c>
      <c r="BI58" s="29">
        <v>0</v>
      </c>
      <c r="BJ58" s="27" t="s">
        <v>19</v>
      </c>
      <c r="BK58" s="30">
        <v>2</v>
      </c>
      <c r="BL58" s="1044"/>
      <c r="BM58" s="1045"/>
      <c r="BN58" s="1050"/>
      <c r="BO58" s="1051"/>
      <c r="BP58" s="1050"/>
      <c r="BQ58" s="1051"/>
      <c r="BR58" s="1050"/>
      <c r="BS58" s="1051"/>
      <c r="BT58" s="1050"/>
      <c r="BU58" s="1051"/>
      <c r="BV58" s="1050"/>
      <c r="BW58" s="1051"/>
      <c r="BX58" s="1050"/>
      <c r="BY58" s="1051"/>
      <c r="BZ58" s="1070"/>
      <c r="CA58" s="1071"/>
      <c r="CB58" s="1077"/>
      <c r="CC58" s="1078"/>
      <c r="CD58" s="1079"/>
      <c r="CE58" s="1056"/>
      <c r="CG58" s="96"/>
      <c r="CK58" s="1056"/>
      <c r="CM58" s="96"/>
    </row>
    <row r="59" spans="1:91" s="48" customFormat="1" ht="10.5" customHeight="1" x14ac:dyDescent="0.15">
      <c r="A59" s="1054"/>
      <c r="B59" s="1055"/>
      <c r="C59" s="1064"/>
      <c r="D59" s="1065"/>
      <c r="E59" s="1065"/>
      <c r="F59" s="1065"/>
      <c r="G59" s="1065"/>
      <c r="H59" s="1065"/>
      <c r="I59" s="1066"/>
      <c r="J59" s="34">
        <f>IF(ISBLANK(J56),"",SUM(J57:J58))</f>
        <v>0</v>
      </c>
      <c r="K59" s="35" t="s">
        <v>20</v>
      </c>
      <c r="L59" s="36">
        <f>IF(ISBLANK(J56),"",SUM(L57:L58))</f>
        <v>2</v>
      </c>
      <c r="M59" s="34" t="str">
        <f>IF(ISBLANK(M56),"",SUM(M57:M58))</f>
        <v/>
      </c>
      <c r="N59" s="35" t="s">
        <v>20</v>
      </c>
      <c r="O59" s="36" t="str">
        <f>IF(ISBLANK(M56),"",SUM(O57:O58))</f>
        <v/>
      </c>
      <c r="P59" s="34">
        <f>IF(ISBLANK(P56),"",SUM(P57:P58))</f>
        <v>0</v>
      </c>
      <c r="Q59" s="35" t="s">
        <v>20</v>
      </c>
      <c r="R59" s="36">
        <f>IF(ISBLANK(P56),"",SUM(R57:R58))</f>
        <v>14</v>
      </c>
      <c r="S59" s="34">
        <f>IF(ISBLANK(S56),"",SUM(S57:S58))</f>
        <v>1</v>
      </c>
      <c r="T59" s="35" t="s">
        <v>20</v>
      </c>
      <c r="U59" s="36">
        <f>IF(ISBLANK(S56),"",SUM(U57:U58))</f>
        <v>8</v>
      </c>
      <c r="V59" s="34">
        <f>IF(ISBLANK(V56),"",SUM(V57:V58))</f>
        <v>1</v>
      </c>
      <c r="W59" s="35" t="s">
        <v>20</v>
      </c>
      <c r="X59" s="36">
        <f>IF(ISBLANK(V56),"",SUM(X57:X58))</f>
        <v>1</v>
      </c>
      <c r="Y59" s="34">
        <f>IF(ISBLANK(Y56),"",SUM(Y57:Y58))</f>
        <v>0</v>
      </c>
      <c r="Z59" s="35" t="s">
        <v>20</v>
      </c>
      <c r="AA59" s="36">
        <f>IF(ISBLANK(Y56),"",SUM(AA57:AA58))</f>
        <v>4</v>
      </c>
      <c r="AB59" s="34">
        <f>IF(ISBLANK(AB56),"",SUM(AB57:AB58))</f>
        <v>1</v>
      </c>
      <c r="AC59" s="35" t="s">
        <v>20</v>
      </c>
      <c r="AD59" s="36">
        <f>IF(ISBLANK(AB56),"",SUM(AD57:AD58))</f>
        <v>1</v>
      </c>
      <c r="AE59" s="34" t="str">
        <f>IF(ISBLANK(AE56),"",SUM(AE57:AE58))</f>
        <v/>
      </c>
      <c r="AF59" s="35" t="s">
        <v>20</v>
      </c>
      <c r="AG59" s="36" t="str">
        <f>IF(ISBLANK(AE56),"",SUM(AG57:AG58))</f>
        <v/>
      </c>
      <c r="AH59" s="31"/>
      <c r="AI59" s="32"/>
      <c r="AJ59" s="32"/>
      <c r="AK59" s="32"/>
      <c r="AL59" s="32"/>
      <c r="AM59" s="33"/>
      <c r="AN59" s="34">
        <f>IF(ISBLANK(AN56),"",SUM(AN57:AN58))</f>
        <v>4</v>
      </c>
      <c r="AO59" s="35" t="s">
        <v>20</v>
      </c>
      <c r="AP59" s="36">
        <f>IF(ISBLANK(AN56),"",SUM(AP57:AP58))</f>
        <v>5</v>
      </c>
      <c r="AQ59" s="34" t="str">
        <f>IF(ISBLANK(AQ56),"",SUM(AQ57:AQ58))</f>
        <v/>
      </c>
      <c r="AR59" s="35" t="s">
        <v>20</v>
      </c>
      <c r="AS59" s="36" t="str">
        <f>IF(ISBLANK(AQ56),"",SUM(AS57:AS58))</f>
        <v/>
      </c>
      <c r="AT59" s="34" t="str">
        <f>IF(ISBLANK(AT56),"",SUM(AT57:AT58))</f>
        <v/>
      </c>
      <c r="AU59" s="35" t="s">
        <v>20</v>
      </c>
      <c r="AV59" s="36" t="str">
        <f>IF(ISBLANK(AT56),"",SUM(AV57:AV58))</f>
        <v/>
      </c>
      <c r="AW59" s="34" t="str">
        <f>IF(ISBLANK(AW56),"",SUM(AW57:AW58))</f>
        <v/>
      </c>
      <c r="AX59" s="35" t="s">
        <v>20</v>
      </c>
      <c r="AY59" s="36" t="str">
        <f>IF(ISBLANK(AW56),"",SUM(AY57:AY58))</f>
        <v/>
      </c>
      <c r="AZ59" s="34">
        <f>IF(ISBLANK(AZ56),"",SUM(AZ57:AZ58))</f>
        <v>2</v>
      </c>
      <c r="BA59" s="35" t="s">
        <v>20</v>
      </c>
      <c r="BB59" s="36">
        <f>IF(ISBLANK(AZ56),"",SUM(BB57:BB58))</f>
        <v>6</v>
      </c>
      <c r="BC59" s="34" t="str">
        <f>IF(ISBLANK(BC56),"",SUM(BC57:BC58))</f>
        <v/>
      </c>
      <c r="BD59" s="35" t="s">
        <v>20</v>
      </c>
      <c r="BE59" s="36" t="str">
        <f>IF(ISBLANK(BC56),"",SUM(BE57:BE58))</f>
        <v/>
      </c>
      <c r="BF59" s="34">
        <f>IF(ISBLANK(BF56),"",SUM(BF57:BF58))</f>
        <v>1</v>
      </c>
      <c r="BG59" s="35" t="s">
        <v>20</v>
      </c>
      <c r="BH59" s="36">
        <f>IF(ISBLANK(BF56),"",SUM(BH57:BH58))</f>
        <v>3</v>
      </c>
      <c r="BI59" s="34">
        <f>IF(ISBLANK(BI56),"",SUM(BI57:BI58))</f>
        <v>0</v>
      </c>
      <c r="BJ59" s="35" t="s">
        <v>20</v>
      </c>
      <c r="BK59" s="36">
        <f>IF(ISBLANK(BI56),"",SUM(BK57:BK58))</f>
        <v>2</v>
      </c>
      <c r="BL59" s="1046"/>
      <c r="BM59" s="1047"/>
      <c r="BN59" s="1052"/>
      <c r="BO59" s="1053"/>
      <c r="BP59" s="1052"/>
      <c r="BQ59" s="1053"/>
      <c r="BR59" s="1052"/>
      <c r="BS59" s="1053"/>
      <c r="BT59" s="1052"/>
      <c r="BU59" s="1053"/>
      <c r="BV59" s="1052"/>
      <c r="BW59" s="1053"/>
      <c r="BX59" s="1052"/>
      <c r="BY59" s="1053"/>
      <c r="BZ59" s="1072"/>
      <c r="CA59" s="1073"/>
      <c r="CB59" s="1080"/>
      <c r="CC59" s="1081"/>
      <c r="CD59" s="1082"/>
      <c r="CE59" s="1056"/>
      <c r="CG59" s="96"/>
      <c r="CK59" s="1056"/>
      <c r="CM59" s="96"/>
    </row>
    <row r="60" spans="1:91" s="48" customFormat="1" ht="18" customHeight="1" x14ac:dyDescent="0.15">
      <c r="A60" s="1054">
        <f>CB60</f>
        <v>6</v>
      </c>
      <c r="B60" s="1055">
        <v>6</v>
      </c>
      <c r="C60" s="1058" t="s">
        <v>64</v>
      </c>
      <c r="D60" s="1059"/>
      <c r="E60" s="1059"/>
      <c r="F60" s="1059"/>
      <c r="G60" s="1059"/>
      <c r="H60" s="1059"/>
      <c r="I60" s="1060"/>
      <c r="J60" s="1039" t="s">
        <v>68</v>
      </c>
      <c r="K60" s="1040"/>
      <c r="L60" s="1041"/>
      <c r="M60" s="1039" t="s">
        <v>57</v>
      </c>
      <c r="N60" s="1040"/>
      <c r="O60" s="1041"/>
      <c r="P60" s="1039" t="s">
        <v>68</v>
      </c>
      <c r="Q60" s="1040"/>
      <c r="R60" s="1041"/>
      <c r="S60" s="1039"/>
      <c r="T60" s="1040"/>
      <c r="U60" s="1041"/>
      <c r="V60" s="1039" t="s">
        <v>68</v>
      </c>
      <c r="W60" s="1040"/>
      <c r="X60" s="1041"/>
      <c r="Y60" s="1039"/>
      <c r="Z60" s="1040"/>
      <c r="AA60" s="1041"/>
      <c r="AB60" s="1039" t="s">
        <v>57</v>
      </c>
      <c r="AC60" s="1040"/>
      <c r="AD60" s="1041"/>
      <c r="AE60" s="1039" t="s">
        <v>57</v>
      </c>
      <c r="AF60" s="1040"/>
      <c r="AG60" s="1041"/>
      <c r="AH60" s="1039" t="s">
        <v>57</v>
      </c>
      <c r="AI60" s="1040"/>
      <c r="AJ60" s="1041"/>
      <c r="AK60" s="1039"/>
      <c r="AL60" s="1040"/>
      <c r="AM60" s="1041"/>
      <c r="AN60" s="20"/>
      <c r="AO60" s="21"/>
      <c r="AP60" s="21"/>
      <c r="AQ60" s="21"/>
      <c r="AR60" s="21"/>
      <c r="AS60" s="22"/>
      <c r="AT60" s="1036" t="s">
        <v>68</v>
      </c>
      <c r="AU60" s="1037"/>
      <c r="AV60" s="1038"/>
      <c r="AW60" s="1039"/>
      <c r="AX60" s="1040"/>
      <c r="AY60" s="1041"/>
      <c r="AZ60" s="1036" t="s">
        <v>68</v>
      </c>
      <c r="BA60" s="1037"/>
      <c r="BB60" s="1038"/>
      <c r="BC60" s="1039"/>
      <c r="BD60" s="1040"/>
      <c r="BE60" s="1041"/>
      <c r="BF60" s="1036" t="s">
        <v>70</v>
      </c>
      <c r="BG60" s="1037"/>
      <c r="BH60" s="1038"/>
      <c r="BI60" s="1039"/>
      <c r="BJ60" s="1040"/>
      <c r="BK60" s="1041"/>
      <c r="BL60" s="1042">
        <f>SUM(BN60:BS63)</f>
        <v>10</v>
      </c>
      <c r="BM60" s="1043"/>
      <c r="BN60" s="1048">
        <f>COUNTIF(J60:BK60,"○")</f>
        <v>4</v>
      </c>
      <c r="BO60" s="1049"/>
      <c r="BP60" s="1048">
        <f>COUNTIF(J60:BK60,"△")</f>
        <v>1</v>
      </c>
      <c r="BQ60" s="1049"/>
      <c r="BR60" s="1048">
        <f>COUNTIF(J60:BK60,"●")</f>
        <v>5</v>
      </c>
      <c r="BS60" s="1049"/>
      <c r="BT60" s="1048">
        <f>BN60*3+BP60*1</f>
        <v>13</v>
      </c>
      <c r="BU60" s="1049"/>
      <c r="BV60" s="1048">
        <f>SUM(J63,P63,V63,AB63,M63,S63,Y63,AE63,AH63,AK63,AZ63,BC63,BF63,BI63,AN63,AQ63,AT63,AW63)</f>
        <v>19</v>
      </c>
      <c r="BW60" s="1049"/>
      <c r="BX60" s="1048">
        <f>SUM(L63,R63,X63,AD63,O63,U63,AA63,AG63,AJ63,AM63,BB63,BE63,BH63,BK63,AP63,AS63,AV63,AY63)</f>
        <v>35</v>
      </c>
      <c r="BY60" s="1049"/>
      <c r="BZ60" s="1068">
        <f>BV60-BX60</f>
        <v>-16</v>
      </c>
      <c r="CA60" s="1069"/>
      <c r="CB60" s="1074">
        <f>IF(ISBLANK(B60),"",RANK(CE60,$CE$40:$CE$75) )</f>
        <v>6</v>
      </c>
      <c r="CC60" s="1075"/>
      <c r="CD60" s="1076"/>
      <c r="CE60" s="1056">
        <f>BT60*10000+BZ60*100+BV60</f>
        <v>128419</v>
      </c>
      <c r="CG60" s="96"/>
      <c r="CK60" s="1056"/>
      <c r="CM60" s="96"/>
    </row>
    <row r="61" spans="1:91" s="48" customFormat="1" ht="10.5" customHeight="1" x14ac:dyDescent="0.15">
      <c r="A61" s="1054"/>
      <c r="B61" s="1055"/>
      <c r="C61" s="1061"/>
      <c r="D61" s="1062"/>
      <c r="E61" s="1062"/>
      <c r="F61" s="1062"/>
      <c r="G61" s="1062"/>
      <c r="H61" s="1062"/>
      <c r="I61" s="1063"/>
      <c r="J61" s="37">
        <f>IF(ISBLANK(J60),"",AP41)</f>
        <v>0</v>
      </c>
      <c r="K61" s="38" t="s">
        <v>18</v>
      </c>
      <c r="L61" s="39">
        <f>IF(ISBLANK(J60),"",AN41)</f>
        <v>3</v>
      </c>
      <c r="M61" s="37">
        <f>IF(ISBLANK(M60),"",AS41)</f>
        <v>2</v>
      </c>
      <c r="N61" s="38" t="s">
        <v>18</v>
      </c>
      <c r="O61" s="39">
        <f>IF(ISBLANK(M60),"",AQ41)</f>
        <v>1</v>
      </c>
      <c r="P61" s="37">
        <f>IF(ISBLANK(P60),"",X45)</f>
        <v>0</v>
      </c>
      <c r="Q61" s="38" t="s">
        <v>18</v>
      </c>
      <c r="R61" s="39">
        <f>IF(ISBLANK(P60),"",V45)</f>
        <v>3</v>
      </c>
      <c r="S61" s="37" t="str">
        <f>IF(ISBLANK(S60),"",AS37)</f>
        <v/>
      </c>
      <c r="T61" s="38" t="s">
        <v>18</v>
      </c>
      <c r="U61" s="39" t="str">
        <f>IF(ISBLANK(S60),"",AQ37)</f>
        <v/>
      </c>
      <c r="V61" s="37">
        <f>IF(ISBLANK(V60),"",AP49)</f>
        <v>0</v>
      </c>
      <c r="W61" s="38" t="s">
        <v>18</v>
      </c>
      <c r="X61" s="39">
        <f>IF(ISBLANK(V60),"",AN49)</f>
        <v>1</v>
      </c>
      <c r="Y61" s="37" t="str">
        <f>IF(ISBLANK(Y60),"",BE41)</f>
        <v/>
      </c>
      <c r="Z61" s="38" t="s">
        <v>18</v>
      </c>
      <c r="AA61" s="39" t="str">
        <f>IF(ISBLANK(Y60),"",BC41)</f>
        <v/>
      </c>
      <c r="AB61" s="37">
        <f>IF(ISBLANK(AB60),"",AP53)</f>
        <v>3</v>
      </c>
      <c r="AC61" s="38" t="s">
        <v>18</v>
      </c>
      <c r="AD61" s="39">
        <f>IF(ISBLANK(AB60),"",AN53)</f>
        <v>0</v>
      </c>
      <c r="AE61" s="37">
        <f>IF(ISBLANK(AE60),"",BE45)</f>
        <v>0</v>
      </c>
      <c r="AF61" s="38" t="s">
        <v>18</v>
      </c>
      <c r="AG61" s="39">
        <f>IF(ISBLANK(AE60),"",BC45)</f>
        <v>6</v>
      </c>
      <c r="AH61" s="37">
        <f>IF(ISBLANK(AH60),"",AP53)</f>
        <v>3</v>
      </c>
      <c r="AI61" s="38" t="s">
        <v>18</v>
      </c>
      <c r="AJ61" s="39">
        <f>IF(ISBLANK(AH60),"",AQ53)</f>
        <v>3</v>
      </c>
      <c r="AK61" s="37" t="str">
        <f>IF(ISBLANK(AK60),"",BE57)</f>
        <v/>
      </c>
      <c r="AL61" s="38" t="s">
        <v>18</v>
      </c>
      <c r="AM61" s="39" t="str">
        <f>IF(ISBLANK(AK60),"",BC57)</f>
        <v/>
      </c>
      <c r="AN61" s="23"/>
      <c r="AO61" s="24"/>
      <c r="AP61" s="24"/>
      <c r="AQ61" s="24"/>
      <c r="AR61" s="24"/>
      <c r="AS61" s="25"/>
      <c r="AT61" s="64">
        <v>0</v>
      </c>
      <c r="AU61" s="65" t="s">
        <v>18</v>
      </c>
      <c r="AV61" s="66">
        <v>2</v>
      </c>
      <c r="AW61" s="26"/>
      <c r="AX61" s="27" t="s">
        <v>18</v>
      </c>
      <c r="AY61" s="28"/>
      <c r="AZ61" s="64">
        <v>0</v>
      </c>
      <c r="BA61" s="65" t="s">
        <v>18</v>
      </c>
      <c r="BB61" s="66">
        <v>1</v>
      </c>
      <c r="BC61" s="26"/>
      <c r="BD61" s="27" t="s">
        <v>18</v>
      </c>
      <c r="BE61" s="28"/>
      <c r="BF61" s="64">
        <v>0</v>
      </c>
      <c r="BG61" s="65" t="s">
        <v>18</v>
      </c>
      <c r="BH61" s="66">
        <v>1</v>
      </c>
      <c r="BI61" s="26"/>
      <c r="BJ61" s="27" t="s">
        <v>18</v>
      </c>
      <c r="BK61" s="28"/>
      <c r="BL61" s="1044"/>
      <c r="BM61" s="1045"/>
      <c r="BN61" s="1050"/>
      <c r="BO61" s="1051"/>
      <c r="BP61" s="1050"/>
      <c r="BQ61" s="1051"/>
      <c r="BR61" s="1050"/>
      <c r="BS61" s="1051"/>
      <c r="BT61" s="1050"/>
      <c r="BU61" s="1051"/>
      <c r="BV61" s="1050"/>
      <c r="BW61" s="1051"/>
      <c r="BX61" s="1050"/>
      <c r="BY61" s="1051"/>
      <c r="BZ61" s="1070"/>
      <c r="CA61" s="1071"/>
      <c r="CB61" s="1077"/>
      <c r="CC61" s="1078"/>
      <c r="CD61" s="1079"/>
      <c r="CE61" s="1056"/>
      <c r="CG61" s="96"/>
      <c r="CK61" s="1056"/>
      <c r="CM61" s="96"/>
    </row>
    <row r="62" spans="1:91" s="48" customFormat="1" ht="10.5" customHeight="1" x14ac:dyDescent="0.15">
      <c r="A62" s="1054"/>
      <c r="B62" s="1055"/>
      <c r="C62" s="1061"/>
      <c r="D62" s="1062"/>
      <c r="E62" s="1062"/>
      <c r="F62" s="1062"/>
      <c r="G62" s="1062"/>
      <c r="H62" s="1062"/>
      <c r="I62" s="1063"/>
      <c r="J62" s="37">
        <f>IF(ISBLANK(J60),"",AP42)</f>
        <v>1</v>
      </c>
      <c r="K62" s="38" t="s">
        <v>19</v>
      </c>
      <c r="L62" s="39">
        <f>IF(ISBLANK(J60),"",AN42)</f>
        <v>0</v>
      </c>
      <c r="M62" s="37">
        <f>IF(ISBLANK(M61),"",AS42)</f>
        <v>2</v>
      </c>
      <c r="N62" s="38" t="s">
        <v>19</v>
      </c>
      <c r="O62" s="39">
        <f>IF(ISBLANK(M61),"",AQ42)</f>
        <v>0</v>
      </c>
      <c r="P62" s="37">
        <f>IF(ISBLANK(P61),"",X46)</f>
        <v>0</v>
      </c>
      <c r="Q62" s="38" t="s">
        <v>19</v>
      </c>
      <c r="R62" s="39">
        <f>IF(ISBLANK(P61),"",V46)</f>
        <v>3</v>
      </c>
      <c r="S62" s="37" t="str">
        <f>IF(ISBLANK(S60),"",AS38)</f>
        <v/>
      </c>
      <c r="T62" s="38" t="s">
        <v>19</v>
      </c>
      <c r="U62" s="39" t="str">
        <f>IF(ISBLANK(S60),"",AQ38)</f>
        <v/>
      </c>
      <c r="V62" s="37">
        <f>IF(ISBLANK(V61),"",AP50)</f>
        <v>1</v>
      </c>
      <c r="W62" s="38" t="s">
        <v>19</v>
      </c>
      <c r="X62" s="39">
        <f>IF(ISBLANK(V61),"",AN50)</f>
        <v>1</v>
      </c>
      <c r="Y62" s="37" t="str">
        <f>IF(ISBLANK(Y60),"",BE42)</f>
        <v/>
      </c>
      <c r="Z62" s="38" t="s">
        <v>19</v>
      </c>
      <c r="AA62" s="39" t="str">
        <f>IF(ISBLANK(Y60),"",BC42)</f>
        <v/>
      </c>
      <c r="AB62" s="37">
        <f>IF(ISBLANK(AB61),"",AP54)</f>
        <v>2</v>
      </c>
      <c r="AC62" s="38" t="s">
        <v>19</v>
      </c>
      <c r="AD62" s="39">
        <f>IF(ISBLANK(AB61),"",AN54)</f>
        <v>0</v>
      </c>
      <c r="AE62" s="37">
        <f>IF(ISBLANK(AE60),"",BE46)</f>
        <v>0</v>
      </c>
      <c r="AF62" s="38" t="s">
        <v>19</v>
      </c>
      <c r="AG62" s="39">
        <f>IF(ISBLANK(AE60),"",BC46)</f>
        <v>6</v>
      </c>
      <c r="AH62" s="37">
        <f>IF(ISBLANK(AH61),"",AP54)</f>
        <v>2</v>
      </c>
      <c r="AI62" s="38" t="s">
        <v>19</v>
      </c>
      <c r="AJ62" s="39">
        <f>IF(ISBLANK(AH61),"",AQ54)</f>
        <v>0</v>
      </c>
      <c r="AK62" s="37" t="str">
        <f>IF(ISBLANK(AK60),"",BE58)</f>
        <v/>
      </c>
      <c r="AL62" s="38" t="s">
        <v>19</v>
      </c>
      <c r="AM62" s="39" t="str">
        <f>IF(ISBLANK(AK60),"",BC58)</f>
        <v/>
      </c>
      <c r="AN62" s="23"/>
      <c r="AO62" s="24"/>
      <c r="AP62" s="24"/>
      <c r="AQ62" s="24"/>
      <c r="AR62" s="24"/>
      <c r="AS62" s="25"/>
      <c r="AT62" s="67">
        <v>0</v>
      </c>
      <c r="AU62" s="65" t="s">
        <v>19</v>
      </c>
      <c r="AV62" s="68">
        <v>0</v>
      </c>
      <c r="AW62" s="29"/>
      <c r="AX62" s="27" t="s">
        <v>19</v>
      </c>
      <c r="AY62" s="30"/>
      <c r="AZ62" s="67">
        <v>1</v>
      </c>
      <c r="BA62" s="65" t="s">
        <v>19</v>
      </c>
      <c r="BB62" s="68">
        <v>3</v>
      </c>
      <c r="BC62" s="29"/>
      <c r="BD62" s="27" t="s">
        <v>19</v>
      </c>
      <c r="BE62" s="30"/>
      <c r="BF62" s="67">
        <v>2</v>
      </c>
      <c r="BG62" s="65" t="s">
        <v>19</v>
      </c>
      <c r="BH62" s="68">
        <v>1</v>
      </c>
      <c r="BI62" s="29"/>
      <c r="BJ62" s="27" t="s">
        <v>19</v>
      </c>
      <c r="BK62" s="30"/>
      <c r="BL62" s="1044"/>
      <c r="BM62" s="1045"/>
      <c r="BN62" s="1050"/>
      <c r="BO62" s="1051"/>
      <c r="BP62" s="1050"/>
      <c r="BQ62" s="1051"/>
      <c r="BR62" s="1050"/>
      <c r="BS62" s="1051"/>
      <c r="BT62" s="1050"/>
      <c r="BU62" s="1051"/>
      <c r="BV62" s="1050"/>
      <c r="BW62" s="1051"/>
      <c r="BX62" s="1050"/>
      <c r="BY62" s="1051"/>
      <c r="BZ62" s="1070"/>
      <c r="CA62" s="1071"/>
      <c r="CB62" s="1077"/>
      <c r="CC62" s="1078"/>
      <c r="CD62" s="1079"/>
      <c r="CE62" s="1056"/>
      <c r="CG62" s="96"/>
      <c r="CK62" s="1056"/>
      <c r="CM62" s="96"/>
    </row>
    <row r="63" spans="1:91" s="48" customFormat="1" ht="10.5" customHeight="1" x14ac:dyDescent="0.15">
      <c r="A63" s="1054"/>
      <c r="B63" s="1055"/>
      <c r="C63" s="1064"/>
      <c r="D63" s="1065"/>
      <c r="E63" s="1065"/>
      <c r="F63" s="1065"/>
      <c r="G63" s="1065"/>
      <c r="H63" s="1065"/>
      <c r="I63" s="1066"/>
      <c r="J63" s="34">
        <f>IF(ISBLANK(J60),"",SUM(J61:J62))</f>
        <v>1</v>
      </c>
      <c r="K63" s="35" t="s">
        <v>20</v>
      </c>
      <c r="L63" s="36">
        <f>IF(ISBLANK(J60),"",SUM(L61:L62))</f>
        <v>3</v>
      </c>
      <c r="M63" s="34">
        <f>IF(ISBLANK(M60),"",SUM(M61:M62))</f>
        <v>4</v>
      </c>
      <c r="N63" s="35" t="s">
        <v>20</v>
      </c>
      <c r="O63" s="36">
        <f>IF(ISBLANK(M60),"",SUM(O61:O62))</f>
        <v>1</v>
      </c>
      <c r="P63" s="34">
        <f>IF(ISBLANK(P60),"",SUM(P61:P62))</f>
        <v>0</v>
      </c>
      <c r="Q63" s="35" t="s">
        <v>20</v>
      </c>
      <c r="R63" s="36">
        <f>IF(ISBLANK(P60),"",SUM(R61:R62))</f>
        <v>6</v>
      </c>
      <c r="S63" s="34" t="str">
        <f>IF(ISBLANK(S60),"",SUM(S61:S62))</f>
        <v/>
      </c>
      <c r="T63" s="35" t="s">
        <v>20</v>
      </c>
      <c r="U63" s="36" t="str">
        <f>IF(ISBLANK(S60),"",SUM(U61:U62))</f>
        <v/>
      </c>
      <c r="V63" s="34">
        <f>IF(ISBLANK(V60),"",SUM(V61:V62))</f>
        <v>1</v>
      </c>
      <c r="W63" s="35" t="s">
        <v>20</v>
      </c>
      <c r="X63" s="36">
        <f>IF(ISBLANK(V60),"",SUM(X61:X62))</f>
        <v>2</v>
      </c>
      <c r="Y63" s="34" t="str">
        <f>IF(ISBLANK(Y60),"",SUM(Y61:Y62))</f>
        <v/>
      </c>
      <c r="Z63" s="35" t="s">
        <v>20</v>
      </c>
      <c r="AA63" s="36" t="str">
        <f>IF(ISBLANK(Y60),"",SUM(AA61:AA62))</f>
        <v/>
      </c>
      <c r="AB63" s="34">
        <f>IF(ISBLANK(AB60),"",SUM(AB61:AB62))</f>
        <v>5</v>
      </c>
      <c r="AC63" s="35" t="s">
        <v>20</v>
      </c>
      <c r="AD63" s="36">
        <f>IF(ISBLANK(AB60),"",SUM(AD61:AD62))</f>
        <v>0</v>
      </c>
      <c r="AE63" s="34">
        <f>IF(ISBLANK(AE60),"",SUM(AE61:AE62))</f>
        <v>0</v>
      </c>
      <c r="AF63" s="35" t="s">
        <v>20</v>
      </c>
      <c r="AG63" s="36">
        <f>IF(ISBLANK(AE60),"",SUM(AG61:AG62))</f>
        <v>12</v>
      </c>
      <c r="AH63" s="34">
        <f>IF(ISBLANK(AH60),"",SUM(AH61:AH62))</f>
        <v>5</v>
      </c>
      <c r="AI63" s="35" t="s">
        <v>20</v>
      </c>
      <c r="AJ63" s="36">
        <f>IF(ISBLANK(AH60),"",SUM(AJ61:AJ62))</f>
        <v>3</v>
      </c>
      <c r="AK63" s="34" t="str">
        <f>IF(ISBLANK(AK60),"",SUM(AK61:AK62))</f>
        <v/>
      </c>
      <c r="AL63" s="35" t="s">
        <v>20</v>
      </c>
      <c r="AM63" s="36" t="str">
        <f>IF(ISBLANK(AK60),"",SUM(AM61:AM62))</f>
        <v/>
      </c>
      <c r="AN63" s="31"/>
      <c r="AO63" s="32"/>
      <c r="AP63" s="32"/>
      <c r="AQ63" s="32"/>
      <c r="AR63" s="32"/>
      <c r="AS63" s="33"/>
      <c r="AT63" s="34">
        <f>IF(ISBLANK(AT60),"",SUM(AT61:AT62))</f>
        <v>0</v>
      </c>
      <c r="AU63" s="35" t="s">
        <v>20</v>
      </c>
      <c r="AV63" s="36">
        <f>IF(ISBLANK(AT60),"",SUM(AV61:AV62))</f>
        <v>2</v>
      </c>
      <c r="AW63" s="34" t="str">
        <f>IF(ISBLANK(AW60),"",SUM(AW61:AW62))</f>
        <v/>
      </c>
      <c r="AX63" s="35" t="s">
        <v>20</v>
      </c>
      <c r="AY63" s="36" t="str">
        <f>IF(ISBLANK(AW60),"",SUM(AY61:AY62))</f>
        <v/>
      </c>
      <c r="AZ63" s="34">
        <f>IF(ISBLANK(AZ60),"",SUM(AZ61:AZ62))</f>
        <v>1</v>
      </c>
      <c r="BA63" s="35" t="s">
        <v>20</v>
      </c>
      <c r="BB63" s="36">
        <f>IF(ISBLANK(AZ60),"",SUM(BB61:BB62))</f>
        <v>4</v>
      </c>
      <c r="BC63" s="34" t="str">
        <f>IF(ISBLANK(BC60),"",SUM(BC61:BC62))</f>
        <v/>
      </c>
      <c r="BD63" s="35" t="s">
        <v>20</v>
      </c>
      <c r="BE63" s="36" t="str">
        <f>IF(ISBLANK(BC60),"",SUM(BE61:BE62))</f>
        <v/>
      </c>
      <c r="BF63" s="34">
        <f>IF(ISBLANK(BF60),"",SUM(BF61:BF62))</f>
        <v>2</v>
      </c>
      <c r="BG63" s="35" t="s">
        <v>20</v>
      </c>
      <c r="BH63" s="36">
        <f>IF(ISBLANK(BF60),"",SUM(BH61:BH62))</f>
        <v>2</v>
      </c>
      <c r="BI63" s="34" t="str">
        <f>IF(ISBLANK(BI60),"",SUM(BI61:BI62))</f>
        <v/>
      </c>
      <c r="BJ63" s="35" t="s">
        <v>20</v>
      </c>
      <c r="BK63" s="36" t="str">
        <f>IF(ISBLANK(BI60),"",SUM(BK61:BK62))</f>
        <v/>
      </c>
      <c r="BL63" s="1046"/>
      <c r="BM63" s="1047"/>
      <c r="BN63" s="1052"/>
      <c r="BO63" s="1053"/>
      <c r="BP63" s="1052"/>
      <c r="BQ63" s="1053"/>
      <c r="BR63" s="1052"/>
      <c r="BS63" s="1053"/>
      <c r="BT63" s="1052"/>
      <c r="BU63" s="1053"/>
      <c r="BV63" s="1052"/>
      <c r="BW63" s="1053"/>
      <c r="BX63" s="1052"/>
      <c r="BY63" s="1053"/>
      <c r="BZ63" s="1072"/>
      <c r="CA63" s="1073"/>
      <c r="CB63" s="1080"/>
      <c r="CC63" s="1081"/>
      <c r="CD63" s="1082"/>
      <c r="CE63" s="1056"/>
      <c r="CG63" s="96"/>
      <c r="CK63" s="1056"/>
      <c r="CM63" s="96"/>
    </row>
    <row r="64" spans="1:91" s="48" customFormat="1" ht="18" customHeight="1" x14ac:dyDescent="0.15">
      <c r="A64" s="1054">
        <f>CB64</f>
        <v>5</v>
      </c>
      <c r="B64" s="1055">
        <v>7</v>
      </c>
      <c r="C64" s="1058" t="s">
        <v>65</v>
      </c>
      <c r="D64" s="1059"/>
      <c r="E64" s="1059"/>
      <c r="F64" s="1059"/>
      <c r="G64" s="1059"/>
      <c r="H64" s="1059"/>
      <c r="I64" s="1060"/>
      <c r="J64" s="1039" t="s">
        <v>68</v>
      </c>
      <c r="K64" s="1040"/>
      <c r="L64" s="1041"/>
      <c r="M64" s="1039" t="s">
        <v>68</v>
      </c>
      <c r="N64" s="1040"/>
      <c r="O64" s="1041"/>
      <c r="P64" s="1039" t="s">
        <v>68</v>
      </c>
      <c r="Q64" s="1040"/>
      <c r="R64" s="1041"/>
      <c r="S64" s="1039"/>
      <c r="T64" s="1040"/>
      <c r="U64" s="1041"/>
      <c r="V64" s="1039" t="s">
        <v>57</v>
      </c>
      <c r="W64" s="1040"/>
      <c r="X64" s="1041"/>
      <c r="Y64" s="1039"/>
      <c r="Z64" s="1040"/>
      <c r="AA64" s="1041"/>
      <c r="AB64" s="1039" t="s">
        <v>57</v>
      </c>
      <c r="AC64" s="1040"/>
      <c r="AD64" s="1041"/>
      <c r="AE64" s="1039" t="s">
        <v>57</v>
      </c>
      <c r="AF64" s="1040"/>
      <c r="AG64" s="1041"/>
      <c r="AH64" s="1036"/>
      <c r="AI64" s="1037"/>
      <c r="AJ64" s="1038"/>
      <c r="AK64" s="1039"/>
      <c r="AL64" s="1040"/>
      <c r="AM64" s="1041"/>
      <c r="AN64" s="1036" t="s">
        <v>57</v>
      </c>
      <c r="AO64" s="1037"/>
      <c r="AP64" s="1038"/>
      <c r="AQ64" s="1039"/>
      <c r="AR64" s="1040"/>
      <c r="AS64" s="1041"/>
      <c r="AT64" s="1036"/>
      <c r="AU64" s="1037"/>
      <c r="AV64" s="1038"/>
      <c r="AW64" s="1039"/>
      <c r="AX64" s="1040"/>
      <c r="AY64" s="1041"/>
      <c r="AZ64" s="1036" t="s">
        <v>68</v>
      </c>
      <c r="BA64" s="1037"/>
      <c r="BB64" s="1038"/>
      <c r="BC64" s="1039" t="s">
        <v>57</v>
      </c>
      <c r="BD64" s="1040"/>
      <c r="BE64" s="1041"/>
      <c r="BF64" s="1036" t="s">
        <v>68</v>
      </c>
      <c r="BG64" s="1037"/>
      <c r="BH64" s="1038"/>
      <c r="BI64" s="1039" t="s">
        <v>57</v>
      </c>
      <c r="BJ64" s="1040"/>
      <c r="BK64" s="1041"/>
      <c r="BL64" s="1042">
        <f>SUM(BN64:BS67)</f>
        <v>11</v>
      </c>
      <c r="BM64" s="1043"/>
      <c r="BN64" s="1048">
        <f>COUNTIF(J64:BK64,"○")</f>
        <v>6</v>
      </c>
      <c r="BO64" s="1049"/>
      <c r="BP64" s="1048">
        <f>COUNTIF(J64:BK64,"△")</f>
        <v>0</v>
      </c>
      <c r="BQ64" s="1049"/>
      <c r="BR64" s="1048">
        <f>COUNTIF(J64:BK64,"●")</f>
        <v>5</v>
      </c>
      <c r="BS64" s="1049"/>
      <c r="BT64" s="1048">
        <f>BN64*3+BP64*1</f>
        <v>18</v>
      </c>
      <c r="BU64" s="1049"/>
      <c r="BV64" s="1048">
        <f>SUM(J67,P67,V67,AB67,M67,S67,Y67,AE67,AH67,AK67,AZ67,BC67,BF67,BI67,AN67,AQ67,AT67,AW67)</f>
        <v>21</v>
      </c>
      <c r="BW64" s="1049"/>
      <c r="BX64" s="1048">
        <f>SUM(L67,R67,X67,AD67,O67,U67,AA67,AG67,AJ67,AM67,BB67,BE67,BH67,BK67,AP67,AS67,AV67,AY67)</f>
        <v>14</v>
      </c>
      <c r="BY64" s="1049"/>
      <c r="BZ64" s="1068">
        <f>BV64-BX64</f>
        <v>7</v>
      </c>
      <c r="CA64" s="1069"/>
      <c r="CB64" s="1074">
        <f>IF(ISBLANK(B64),"",RANK(CE64,$CE$40:$CE$75) )</f>
        <v>5</v>
      </c>
      <c r="CC64" s="1075"/>
      <c r="CD64" s="1076"/>
      <c r="CE64" s="1056">
        <f>BT64*10000+BZ64*100+BV64</f>
        <v>180721</v>
      </c>
      <c r="CG64" s="63"/>
      <c r="CK64" s="1056"/>
      <c r="CM64" s="50"/>
    </row>
    <row r="65" spans="1:91" s="48" customFormat="1" ht="10.5" customHeight="1" x14ac:dyDescent="0.15">
      <c r="A65" s="1054"/>
      <c r="B65" s="1055"/>
      <c r="C65" s="1061"/>
      <c r="D65" s="1062"/>
      <c r="E65" s="1062"/>
      <c r="F65" s="1062"/>
      <c r="G65" s="1062"/>
      <c r="H65" s="1062"/>
      <c r="I65" s="1063"/>
      <c r="J65" s="37">
        <f>IF(ISBLANK(J64),"",AV41)</f>
        <v>0</v>
      </c>
      <c r="K65" s="38" t="s">
        <v>18</v>
      </c>
      <c r="L65" s="39">
        <f>IF(ISBLANK(J64),"",AT41)</f>
        <v>0</v>
      </c>
      <c r="M65" s="37">
        <f>IF(ISBLANK(M64),"",AY41)</f>
        <v>0</v>
      </c>
      <c r="N65" s="38" t="s">
        <v>18</v>
      </c>
      <c r="O65" s="39">
        <f>IF(ISBLANK(M64),"",AW41)</f>
        <v>2</v>
      </c>
      <c r="P65" s="37">
        <f>IF(ISBLANK(P64),"",AV45)</f>
        <v>1</v>
      </c>
      <c r="Q65" s="38" t="s">
        <v>18</v>
      </c>
      <c r="R65" s="39">
        <f>IF(ISBLANK(P64),"",AT45)</f>
        <v>1</v>
      </c>
      <c r="S65" s="37" t="str">
        <f>IF(ISBLANK(S64),"",AM45)</f>
        <v/>
      </c>
      <c r="T65" s="38" t="s">
        <v>18</v>
      </c>
      <c r="U65" s="39" t="str">
        <f>IF(ISBLANK(S64),"",AK45)</f>
        <v/>
      </c>
      <c r="V65" s="37">
        <f>IF(ISBLANK(V64),"",AV49)</f>
        <v>0</v>
      </c>
      <c r="W65" s="38" t="s">
        <v>18</v>
      </c>
      <c r="X65" s="39">
        <f>IF(ISBLANK(V64),"",AT49)</f>
        <v>0</v>
      </c>
      <c r="Y65" s="37" t="str">
        <f>IF(ISBLANK(Y64),"",AM49)</f>
        <v/>
      </c>
      <c r="Z65" s="38" t="s">
        <v>18</v>
      </c>
      <c r="AA65" s="39" t="str">
        <f>IF(ISBLANK(Y64),"",AK49)</f>
        <v/>
      </c>
      <c r="AB65" s="37">
        <f>IF(ISBLANK(AB64),"",AV53)</f>
        <v>1</v>
      </c>
      <c r="AC65" s="38" t="s">
        <v>18</v>
      </c>
      <c r="AD65" s="39">
        <f>IF(ISBLANK(AB64),"",AT53)</f>
        <v>0</v>
      </c>
      <c r="AE65" s="37">
        <f>IF(ISBLANK(AE64),"",AY53)</f>
        <v>3</v>
      </c>
      <c r="AF65" s="38" t="s">
        <v>18</v>
      </c>
      <c r="AG65" s="39">
        <f>IF(ISBLANK(AE64),"",AW53)</f>
        <v>0</v>
      </c>
      <c r="AH65" s="64"/>
      <c r="AI65" s="65" t="s">
        <v>18</v>
      </c>
      <c r="AJ65" s="66"/>
      <c r="AK65" s="26"/>
      <c r="AL65" s="27" t="s">
        <v>18</v>
      </c>
      <c r="AM65" s="28"/>
      <c r="AN65" s="37">
        <f>IF(ISBLANK(AN64),"",AV61)</f>
        <v>2</v>
      </c>
      <c r="AO65" s="65" t="s">
        <v>18</v>
      </c>
      <c r="AP65" s="37">
        <f>IF(ISBLANK(AN64),"",AT61)</f>
        <v>0</v>
      </c>
      <c r="AQ65" s="26"/>
      <c r="AR65" s="27" t="s">
        <v>18</v>
      </c>
      <c r="AS65" s="28"/>
      <c r="AT65" s="64"/>
      <c r="AU65" s="65"/>
      <c r="AV65" s="66"/>
      <c r="AW65" s="26"/>
      <c r="AX65" s="27"/>
      <c r="AY65" s="28"/>
      <c r="AZ65" s="64">
        <v>1</v>
      </c>
      <c r="BA65" s="65" t="s">
        <v>18</v>
      </c>
      <c r="BB65" s="66">
        <v>0</v>
      </c>
      <c r="BC65" s="26">
        <v>0</v>
      </c>
      <c r="BD65" s="27" t="s">
        <v>18</v>
      </c>
      <c r="BE65" s="28">
        <v>0</v>
      </c>
      <c r="BF65" s="64">
        <v>0</v>
      </c>
      <c r="BG65" s="65" t="s">
        <v>18</v>
      </c>
      <c r="BH65" s="66">
        <v>1</v>
      </c>
      <c r="BI65" s="26">
        <v>1</v>
      </c>
      <c r="BJ65" s="27" t="s">
        <v>18</v>
      </c>
      <c r="BK65" s="28">
        <v>0</v>
      </c>
      <c r="BL65" s="1044"/>
      <c r="BM65" s="1045"/>
      <c r="BN65" s="1050"/>
      <c r="BO65" s="1051"/>
      <c r="BP65" s="1050"/>
      <c r="BQ65" s="1051"/>
      <c r="BR65" s="1050"/>
      <c r="BS65" s="1051"/>
      <c r="BT65" s="1050"/>
      <c r="BU65" s="1051"/>
      <c r="BV65" s="1050"/>
      <c r="BW65" s="1051"/>
      <c r="BX65" s="1050"/>
      <c r="BY65" s="1051"/>
      <c r="BZ65" s="1070"/>
      <c r="CA65" s="1071"/>
      <c r="CB65" s="1077"/>
      <c r="CC65" s="1078"/>
      <c r="CD65" s="1079"/>
      <c r="CE65" s="1056"/>
      <c r="CG65" s="63"/>
      <c r="CK65" s="1056"/>
      <c r="CM65" s="50"/>
    </row>
    <row r="66" spans="1:91" s="48" customFormat="1" ht="10.5" customHeight="1" x14ac:dyDescent="0.15">
      <c r="A66" s="1054"/>
      <c r="B66" s="1055"/>
      <c r="C66" s="1061"/>
      <c r="D66" s="1062"/>
      <c r="E66" s="1062"/>
      <c r="F66" s="1062"/>
      <c r="G66" s="1062"/>
      <c r="H66" s="1062"/>
      <c r="I66" s="1063"/>
      <c r="J66" s="37">
        <f>IF(ISBLANK(J65),"",AV42)</f>
        <v>0</v>
      </c>
      <c r="K66" s="38" t="s">
        <v>19</v>
      </c>
      <c r="L66" s="39">
        <f>IF(ISBLANK(J65),"",AT42)</f>
        <v>2</v>
      </c>
      <c r="M66" s="37">
        <f>IF(ISBLANK(M65),"",AY42)</f>
        <v>2</v>
      </c>
      <c r="N66" s="38" t="s">
        <v>19</v>
      </c>
      <c r="O66" s="39">
        <f>IF(ISBLANK(M65),"",AW42)</f>
        <v>3</v>
      </c>
      <c r="P66" s="37">
        <f>IF(ISBLANK(P65),"",AV46)</f>
        <v>0</v>
      </c>
      <c r="Q66" s="38" t="s">
        <v>19</v>
      </c>
      <c r="R66" s="39">
        <f>IF(ISBLANK(P65),"",AT46)</f>
        <v>2</v>
      </c>
      <c r="S66" s="37" t="str">
        <f>IF(ISBLANK(S64),"",AM46)</f>
        <v/>
      </c>
      <c r="T66" s="38" t="s">
        <v>19</v>
      </c>
      <c r="U66" s="39" t="str">
        <f>IF(ISBLANK(S64),"",AK46)</f>
        <v/>
      </c>
      <c r="V66" s="37">
        <f>IF(ISBLANK(V65),"",AV50)</f>
        <v>2</v>
      </c>
      <c r="W66" s="38" t="s">
        <v>19</v>
      </c>
      <c r="X66" s="39">
        <f>IF(ISBLANK(V65),"",AT50)</f>
        <v>0</v>
      </c>
      <c r="Y66" s="37" t="str">
        <f>IF(ISBLANK(Y64),"",AM50)</f>
        <v/>
      </c>
      <c r="Z66" s="38" t="s">
        <v>19</v>
      </c>
      <c r="AA66" s="39" t="str">
        <f>IF(ISBLANK(Y64),"",AK50)</f>
        <v/>
      </c>
      <c r="AB66" s="37">
        <f>IF(ISBLANK(AB64),"",AV54)</f>
        <v>4</v>
      </c>
      <c r="AC66" s="38" t="s">
        <v>19</v>
      </c>
      <c r="AD66" s="39">
        <f>IF(ISBLANK(AB64),"",AT54)</f>
        <v>0</v>
      </c>
      <c r="AE66" s="37">
        <f>IF(ISBLANK(AE65),"",AY54)</f>
        <v>1</v>
      </c>
      <c r="AF66" s="38" t="s">
        <v>19</v>
      </c>
      <c r="AG66" s="39">
        <f>IF(ISBLANK(AE65),"",AW54)</f>
        <v>0</v>
      </c>
      <c r="AH66" s="67"/>
      <c r="AI66" s="65" t="s">
        <v>19</v>
      </c>
      <c r="AJ66" s="68"/>
      <c r="AK66" s="29"/>
      <c r="AL66" s="27" t="s">
        <v>19</v>
      </c>
      <c r="AM66" s="30"/>
      <c r="AN66" s="37">
        <f>IF(ISBLANK(AN65),"",AV62)</f>
        <v>0</v>
      </c>
      <c r="AO66" s="65" t="s">
        <v>19</v>
      </c>
      <c r="AP66" s="37">
        <f>IF(ISBLANK(AN65),"",AT62)</f>
        <v>0</v>
      </c>
      <c r="AQ66" s="29"/>
      <c r="AR66" s="27" t="s">
        <v>19</v>
      </c>
      <c r="AS66" s="30"/>
      <c r="AT66" s="67"/>
      <c r="AU66" s="65"/>
      <c r="AV66" s="68"/>
      <c r="AW66" s="29"/>
      <c r="AX66" s="27"/>
      <c r="AY66" s="30"/>
      <c r="AZ66" s="67">
        <v>0</v>
      </c>
      <c r="BA66" s="65" t="s">
        <v>19</v>
      </c>
      <c r="BB66" s="68">
        <v>2</v>
      </c>
      <c r="BC66" s="29">
        <v>2</v>
      </c>
      <c r="BD66" s="27" t="s">
        <v>19</v>
      </c>
      <c r="BE66" s="30">
        <v>0</v>
      </c>
      <c r="BF66" s="67">
        <v>0</v>
      </c>
      <c r="BG66" s="65" t="s">
        <v>19</v>
      </c>
      <c r="BH66" s="68">
        <v>0</v>
      </c>
      <c r="BI66" s="29">
        <v>1</v>
      </c>
      <c r="BJ66" s="27" t="s">
        <v>19</v>
      </c>
      <c r="BK66" s="30">
        <v>1</v>
      </c>
      <c r="BL66" s="1044"/>
      <c r="BM66" s="1045"/>
      <c r="BN66" s="1050"/>
      <c r="BO66" s="1051"/>
      <c r="BP66" s="1050"/>
      <c r="BQ66" s="1051"/>
      <c r="BR66" s="1050"/>
      <c r="BS66" s="1051"/>
      <c r="BT66" s="1050"/>
      <c r="BU66" s="1051"/>
      <c r="BV66" s="1050"/>
      <c r="BW66" s="1051"/>
      <c r="BX66" s="1050"/>
      <c r="BY66" s="1051"/>
      <c r="BZ66" s="1070"/>
      <c r="CA66" s="1071"/>
      <c r="CB66" s="1077"/>
      <c r="CC66" s="1078"/>
      <c r="CD66" s="1079"/>
      <c r="CE66" s="1056"/>
      <c r="CG66" s="63"/>
      <c r="CK66" s="1056"/>
      <c r="CM66" s="50"/>
    </row>
    <row r="67" spans="1:91" s="48" customFormat="1" ht="10.5" customHeight="1" x14ac:dyDescent="0.15">
      <c r="A67" s="1054"/>
      <c r="B67" s="1055"/>
      <c r="C67" s="1064"/>
      <c r="D67" s="1065"/>
      <c r="E67" s="1065"/>
      <c r="F67" s="1065"/>
      <c r="G67" s="1065"/>
      <c r="H67" s="1065"/>
      <c r="I67" s="1066"/>
      <c r="J67" s="34">
        <f>IF(ISBLANK(J64),"",SUM(J65:J66))</f>
        <v>0</v>
      </c>
      <c r="K67" s="35" t="s">
        <v>20</v>
      </c>
      <c r="L67" s="36">
        <f>IF(ISBLANK(J64),"",SUM(L65:L66))</f>
        <v>2</v>
      </c>
      <c r="M67" s="34">
        <f>IF(ISBLANK(M64),"",SUM(M65:M66))</f>
        <v>2</v>
      </c>
      <c r="N67" s="35" t="s">
        <v>20</v>
      </c>
      <c r="O67" s="36">
        <f>IF(ISBLANK(M64),"",SUM(O65:O66))</f>
        <v>5</v>
      </c>
      <c r="P67" s="34">
        <f>IF(ISBLANK(P64),"",SUM(P65:P66))</f>
        <v>1</v>
      </c>
      <c r="Q67" s="35" t="s">
        <v>20</v>
      </c>
      <c r="R67" s="36">
        <f>IF(ISBLANK(P64),"",SUM(R65:R66))</f>
        <v>3</v>
      </c>
      <c r="S67" s="34" t="str">
        <f>IF(ISBLANK(S64),"",SUM(S65:S66))</f>
        <v/>
      </c>
      <c r="T67" s="35" t="s">
        <v>20</v>
      </c>
      <c r="U67" s="36" t="str">
        <f>IF(ISBLANK(S64),"",SUM(U65:U66))</f>
        <v/>
      </c>
      <c r="V67" s="34">
        <f>IF(ISBLANK(V64),"",SUM(V65:V66))</f>
        <v>2</v>
      </c>
      <c r="W67" s="35" t="s">
        <v>20</v>
      </c>
      <c r="X67" s="36">
        <f>IF(ISBLANK(V64),"",SUM(X65:X66))</f>
        <v>0</v>
      </c>
      <c r="Y67" s="34" t="str">
        <f>IF(ISBLANK(Y64),"",SUM(Y65:Y66))</f>
        <v/>
      </c>
      <c r="Z67" s="35" t="s">
        <v>20</v>
      </c>
      <c r="AA67" s="36" t="str">
        <f>IF(ISBLANK(Y64),"",SUM(AA65:AA66))</f>
        <v/>
      </c>
      <c r="AB67" s="34">
        <f>IF(ISBLANK(AB64),"",SUM(AB65:AB66))</f>
        <v>5</v>
      </c>
      <c r="AC67" s="35" t="s">
        <v>20</v>
      </c>
      <c r="AD67" s="36">
        <f>IF(ISBLANK(AB64),"",SUM(AD65:AD66))</f>
        <v>0</v>
      </c>
      <c r="AE67" s="34">
        <f>IF(ISBLANK(AE64),"",SUM(AE65:AE66))</f>
        <v>4</v>
      </c>
      <c r="AF67" s="35" t="s">
        <v>20</v>
      </c>
      <c r="AG67" s="36">
        <f>IF(ISBLANK(AE64),"",SUM(AG65:AG66))</f>
        <v>0</v>
      </c>
      <c r="AH67" s="34" t="str">
        <f>IF(ISBLANK(AH64),"",SUM(AH65:AH66))</f>
        <v/>
      </c>
      <c r="AI67" s="35" t="s">
        <v>20</v>
      </c>
      <c r="AJ67" s="36" t="str">
        <f>IF(ISBLANK(AH64),"",SUM(AJ65:AJ66))</f>
        <v/>
      </c>
      <c r="AK67" s="34" t="str">
        <f>IF(ISBLANK(AK64),"",SUM(AK65:AK66))</f>
        <v/>
      </c>
      <c r="AL67" s="35" t="s">
        <v>20</v>
      </c>
      <c r="AM67" s="36" t="str">
        <f>IF(ISBLANK(AK64),"",SUM(AM65:AM66))</f>
        <v/>
      </c>
      <c r="AN67" s="34">
        <f>IF(ISBLANK(AN64),"",SUM(AN65:AN66))</f>
        <v>2</v>
      </c>
      <c r="AO67" s="35" t="s">
        <v>20</v>
      </c>
      <c r="AP67" s="36">
        <f>IF(ISBLANK(AN64),"",SUM(AP65:AP66))</f>
        <v>0</v>
      </c>
      <c r="AQ67" s="34" t="str">
        <f>IF(ISBLANK(AQ64),"",SUM(AQ65:AQ66))</f>
        <v/>
      </c>
      <c r="AR67" s="35" t="s">
        <v>20</v>
      </c>
      <c r="AS67" s="36" t="str">
        <f>IF(ISBLANK(AQ64),"",SUM(AS65:AS66))</f>
        <v/>
      </c>
      <c r="AT67" s="34" t="str">
        <f>IF(ISBLANK(AT64),"",SUM(AT65:AT66))</f>
        <v/>
      </c>
      <c r="AU67" s="35"/>
      <c r="AV67" s="36" t="str">
        <f>IF(ISBLANK(AT64),"",SUM(AV65:AV66))</f>
        <v/>
      </c>
      <c r="AW67" s="34" t="str">
        <f>IF(ISBLANK(AW64),"",SUM(AW65:AW66))</f>
        <v/>
      </c>
      <c r="AX67" s="35"/>
      <c r="AY67" s="36" t="str">
        <f>IF(ISBLANK(AW64),"",SUM(AY65:AY66))</f>
        <v/>
      </c>
      <c r="AZ67" s="34">
        <f>IF(ISBLANK(AZ64),"",SUM(AZ65:AZ66))</f>
        <v>1</v>
      </c>
      <c r="BA67" s="35" t="s">
        <v>20</v>
      </c>
      <c r="BB67" s="36">
        <f>IF(ISBLANK(AZ64),"",SUM(BB65:BB66))</f>
        <v>2</v>
      </c>
      <c r="BC67" s="34">
        <f>IF(ISBLANK(BC64),"",SUM(BC65:BC66))</f>
        <v>2</v>
      </c>
      <c r="BD67" s="35" t="s">
        <v>20</v>
      </c>
      <c r="BE67" s="36">
        <f>IF(ISBLANK(BC64),"",SUM(BE65:BE66))</f>
        <v>0</v>
      </c>
      <c r="BF67" s="34">
        <f>IF(ISBLANK(BF64),"",SUM(BF65:BF66))</f>
        <v>0</v>
      </c>
      <c r="BG67" s="35" t="s">
        <v>20</v>
      </c>
      <c r="BH67" s="36">
        <f>IF(ISBLANK(BF64),"",SUM(BH65:BH66))</f>
        <v>1</v>
      </c>
      <c r="BI67" s="34">
        <f>IF(ISBLANK(BI64),"",SUM(BI65:BI66))</f>
        <v>2</v>
      </c>
      <c r="BJ67" s="35" t="s">
        <v>20</v>
      </c>
      <c r="BK67" s="36">
        <f>IF(ISBLANK(BI64),"",SUM(BK65:BK66))</f>
        <v>1</v>
      </c>
      <c r="BL67" s="1046"/>
      <c r="BM67" s="1047"/>
      <c r="BN67" s="1052"/>
      <c r="BO67" s="1053"/>
      <c r="BP67" s="1052"/>
      <c r="BQ67" s="1053"/>
      <c r="BR67" s="1052"/>
      <c r="BS67" s="1053"/>
      <c r="BT67" s="1052"/>
      <c r="BU67" s="1053"/>
      <c r="BV67" s="1052"/>
      <c r="BW67" s="1053"/>
      <c r="BX67" s="1052"/>
      <c r="BY67" s="1053"/>
      <c r="BZ67" s="1072"/>
      <c r="CA67" s="1073"/>
      <c r="CB67" s="1080"/>
      <c r="CC67" s="1081"/>
      <c r="CD67" s="1082"/>
      <c r="CE67" s="1056"/>
      <c r="CG67" s="63"/>
      <c r="CK67" s="1056"/>
      <c r="CM67" s="50"/>
    </row>
    <row r="68" spans="1:91" s="48" customFormat="1" ht="18" customHeight="1" x14ac:dyDescent="0.15">
      <c r="A68" s="1054">
        <f>CB68</f>
        <v>3</v>
      </c>
      <c r="B68" s="1055">
        <v>8</v>
      </c>
      <c r="C68" s="1058" t="s">
        <v>66</v>
      </c>
      <c r="D68" s="1059"/>
      <c r="E68" s="1059"/>
      <c r="F68" s="1059"/>
      <c r="G68" s="1059"/>
      <c r="H68" s="1059"/>
      <c r="I68" s="1060"/>
      <c r="J68" s="1039" t="s">
        <v>57</v>
      </c>
      <c r="K68" s="1040"/>
      <c r="L68" s="1041"/>
      <c r="M68" s="1039"/>
      <c r="N68" s="1040"/>
      <c r="O68" s="1041"/>
      <c r="P68" s="1039" t="s">
        <v>68</v>
      </c>
      <c r="Q68" s="1040"/>
      <c r="R68" s="1041"/>
      <c r="S68" s="1039" t="s">
        <v>68</v>
      </c>
      <c r="T68" s="1040"/>
      <c r="U68" s="1041"/>
      <c r="V68" s="1039" t="s">
        <v>57</v>
      </c>
      <c r="W68" s="1040"/>
      <c r="X68" s="1041"/>
      <c r="Y68" s="1039" t="s">
        <v>70</v>
      </c>
      <c r="Z68" s="1040"/>
      <c r="AA68" s="1041"/>
      <c r="AB68" s="1039" t="s">
        <v>57</v>
      </c>
      <c r="AC68" s="1040"/>
      <c r="AD68" s="1041"/>
      <c r="AE68" s="1039" t="s">
        <v>57</v>
      </c>
      <c r="AF68" s="1040"/>
      <c r="AG68" s="1041"/>
      <c r="AH68" s="1039" t="s">
        <v>57</v>
      </c>
      <c r="AI68" s="1040"/>
      <c r="AJ68" s="1041"/>
      <c r="AK68" s="1039"/>
      <c r="AL68" s="1040"/>
      <c r="AM68" s="1041"/>
      <c r="AN68" s="1036" t="s">
        <v>57</v>
      </c>
      <c r="AO68" s="1037"/>
      <c r="AP68" s="1038"/>
      <c r="AQ68" s="1039"/>
      <c r="AR68" s="1040"/>
      <c r="AS68" s="1041"/>
      <c r="AT68" s="1036" t="s">
        <v>57</v>
      </c>
      <c r="AU68" s="1037"/>
      <c r="AV68" s="1038"/>
      <c r="AW68" s="1039" t="s">
        <v>68</v>
      </c>
      <c r="AX68" s="1040"/>
      <c r="AY68" s="1041"/>
      <c r="AZ68" s="20"/>
      <c r="BA68" s="21"/>
      <c r="BB68" s="21"/>
      <c r="BC68" s="21"/>
      <c r="BD68" s="21"/>
      <c r="BE68" s="22"/>
      <c r="BF68" s="1036" t="s">
        <v>68</v>
      </c>
      <c r="BG68" s="1037"/>
      <c r="BH68" s="1038"/>
      <c r="BI68" s="1039"/>
      <c r="BJ68" s="1040"/>
      <c r="BK68" s="1041"/>
      <c r="BL68" s="1042">
        <f>SUM(BN68:BS71)</f>
        <v>12</v>
      </c>
      <c r="BM68" s="1043"/>
      <c r="BN68" s="1048">
        <f>COUNTIF(J68:BK68,"○")</f>
        <v>7</v>
      </c>
      <c r="BO68" s="1049"/>
      <c r="BP68" s="1048">
        <f>COUNTIF(J68:BK68,"△")</f>
        <v>1</v>
      </c>
      <c r="BQ68" s="1049"/>
      <c r="BR68" s="1048">
        <f>COUNTIF(J68:BK68,"●")</f>
        <v>4</v>
      </c>
      <c r="BS68" s="1049"/>
      <c r="BT68" s="1048">
        <f>BN68*3+BP68*1</f>
        <v>22</v>
      </c>
      <c r="BU68" s="1049"/>
      <c r="BV68" s="1048">
        <f>SUM(J71,P71,V71,AB71,M71,S71,Y71,AE71,AH71,AK71,AZ71,BC71,BF71,BI71,AN71,AQ71,AT71,AW71)</f>
        <v>23</v>
      </c>
      <c r="BW68" s="1049"/>
      <c r="BX68" s="1048">
        <f>SUM(L71,R71,X71,AD71,O71,U71,AA71,AG71,AJ71,AM71,BB71,BE71,BH71,BK71,AP71,AS71,AV71,AY71)</f>
        <v>29</v>
      </c>
      <c r="BY68" s="1049"/>
      <c r="BZ68" s="1068">
        <f>BV68-BX68</f>
        <v>-6</v>
      </c>
      <c r="CA68" s="1069"/>
      <c r="CB68" s="1074">
        <f>IF(ISBLANK(B68),"",RANK(CE68,$CE$40:$CE$75) )</f>
        <v>3</v>
      </c>
      <c r="CC68" s="1075"/>
      <c r="CD68" s="1076"/>
      <c r="CE68" s="1056">
        <f>BT68*10000+BZ68*100+BV68</f>
        <v>219423</v>
      </c>
      <c r="CG68" s="63"/>
      <c r="CK68" s="1056"/>
      <c r="CM68" s="50"/>
    </row>
    <row r="69" spans="1:91" s="48" customFormat="1" ht="10.5" customHeight="1" x14ac:dyDescent="0.15">
      <c r="A69" s="1054"/>
      <c r="B69" s="1055"/>
      <c r="C69" s="1061"/>
      <c r="D69" s="1062"/>
      <c r="E69" s="1062"/>
      <c r="F69" s="1062"/>
      <c r="G69" s="1062"/>
      <c r="H69" s="1062"/>
      <c r="I69" s="1063"/>
      <c r="J69" s="37">
        <f>IF(ISBLANK(J68),"",BB41)</f>
        <v>2</v>
      </c>
      <c r="K69" s="38" t="s">
        <v>18</v>
      </c>
      <c r="L69" s="39">
        <f>IF(ISBLANK(J68),"",AZ41)</f>
        <v>0</v>
      </c>
      <c r="M69" s="37" t="str">
        <f>IF(ISBLANK(M68),"",BE41)</f>
        <v/>
      </c>
      <c r="N69" s="38" t="s">
        <v>18</v>
      </c>
      <c r="O69" s="39" t="str">
        <f>IF(ISBLANK(M68),"",BC41)</f>
        <v/>
      </c>
      <c r="P69" s="37">
        <f>IF(ISBLANK(P68),"",BB45)</f>
        <v>1</v>
      </c>
      <c r="Q69" s="38" t="s">
        <v>18</v>
      </c>
      <c r="R69" s="39">
        <f>IF(ISBLANK(P68),"",AZ45)</f>
        <v>1</v>
      </c>
      <c r="S69" s="37">
        <f>IF(ISBLANK(S68),"",BE45)</f>
        <v>0</v>
      </c>
      <c r="T69" s="38" t="s">
        <v>18</v>
      </c>
      <c r="U69" s="39">
        <f>IF(ISBLANK(S68),"",BC45)</f>
        <v>6</v>
      </c>
      <c r="V69" s="37">
        <f>IF(ISBLANK(V68),"",BB49)</f>
        <v>2</v>
      </c>
      <c r="W69" s="38" t="s">
        <v>18</v>
      </c>
      <c r="X69" s="39">
        <f>IF(ISBLANK(V68),"",AZ49)</f>
        <v>0</v>
      </c>
      <c r="Y69" s="37">
        <f>IF(ISBLANK(Y68),"",BE49)</f>
        <v>1</v>
      </c>
      <c r="Z69" s="38" t="s">
        <v>18</v>
      </c>
      <c r="AA69" s="39">
        <f>IF(ISBLANK(Y68),"",BC49)</f>
        <v>0</v>
      </c>
      <c r="AB69" s="37">
        <f>IF(ISBLANK(AB68),"",BB53)</f>
        <v>2</v>
      </c>
      <c r="AC69" s="38" t="s">
        <v>18</v>
      </c>
      <c r="AD69" s="39">
        <f>IF(ISBLANK(AB68),"",AZ53)</f>
        <v>0</v>
      </c>
      <c r="AE69" s="37">
        <f>IF(ISBLANK(AE68),"",BE53)</f>
        <v>1</v>
      </c>
      <c r="AF69" s="38" t="s">
        <v>18</v>
      </c>
      <c r="AG69" s="39">
        <f>IF(ISBLANK(AE68),"",BC53)</f>
        <v>0</v>
      </c>
      <c r="AH69" s="37">
        <f>IF(ISBLANK(AH68),"",BE53)</f>
        <v>1</v>
      </c>
      <c r="AI69" s="38" t="s">
        <v>18</v>
      </c>
      <c r="AJ69" s="39">
        <f>IF(ISBLANK(AH68),"",BC53)</f>
        <v>0</v>
      </c>
      <c r="AK69" s="37" t="str">
        <f>IF(ISBLANK(AK68),"",BE65)</f>
        <v/>
      </c>
      <c r="AL69" s="38" t="s">
        <v>18</v>
      </c>
      <c r="AM69" s="39" t="str">
        <f>IF(ISBLANK(AK68),"",BC65)</f>
        <v/>
      </c>
      <c r="AN69" s="37">
        <f>IF(ISBLANK(AN68),"",BB61)</f>
        <v>1</v>
      </c>
      <c r="AO69" s="65" t="s">
        <v>18</v>
      </c>
      <c r="AP69" s="37">
        <f>IF(ISBLANK(AN68),"",AZ61)</f>
        <v>0</v>
      </c>
      <c r="AQ69" s="26"/>
      <c r="AR69" s="27" t="s">
        <v>18</v>
      </c>
      <c r="AS69" s="28"/>
      <c r="AT69" s="37">
        <f>IF(ISBLANK(AT68),"",BB65)</f>
        <v>0</v>
      </c>
      <c r="AU69" s="65" t="s">
        <v>18</v>
      </c>
      <c r="AV69" s="37">
        <f>IF(ISBLANK(AT68),"",AZ65)</f>
        <v>1</v>
      </c>
      <c r="AW69" s="37">
        <f>IF(ISBLANK(AW68),"",BE65)</f>
        <v>0</v>
      </c>
      <c r="AX69" s="65" t="s">
        <v>18</v>
      </c>
      <c r="AY69" s="37">
        <f>IF(ISBLANK(AW68),"",BC65)</f>
        <v>0</v>
      </c>
      <c r="AZ69" s="23"/>
      <c r="BA69" s="24"/>
      <c r="BB69" s="24"/>
      <c r="BC69" s="24"/>
      <c r="BD69" s="24"/>
      <c r="BE69" s="25"/>
      <c r="BF69" s="64">
        <v>0</v>
      </c>
      <c r="BG69" s="65" t="s">
        <v>18</v>
      </c>
      <c r="BH69" s="66">
        <v>1</v>
      </c>
      <c r="BI69" s="26"/>
      <c r="BJ69" s="27" t="s">
        <v>18</v>
      </c>
      <c r="BK69" s="28"/>
      <c r="BL69" s="1044"/>
      <c r="BM69" s="1045"/>
      <c r="BN69" s="1050"/>
      <c r="BO69" s="1051"/>
      <c r="BP69" s="1050"/>
      <c r="BQ69" s="1051"/>
      <c r="BR69" s="1050"/>
      <c r="BS69" s="1051"/>
      <c r="BT69" s="1050"/>
      <c r="BU69" s="1051"/>
      <c r="BV69" s="1050"/>
      <c r="BW69" s="1051"/>
      <c r="BX69" s="1050"/>
      <c r="BY69" s="1051"/>
      <c r="BZ69" s="1070"/>
      <c r="CA69" s="1071"/>
      <c r="CB69" s="1077"/>
      <c r="CC69" s="1078"/>
      <c r="CD69" s="1079"/>
      <c r="CE69" s="1056"/>
      <c r="CG69" s="63"/>
      <c r="CK69" s="1056"/>
      <c r="CM69" s="50"/>
    </row>
    <row r="70" spans="1:91" s="48" customFormat="1" ht="10.5" customHeight="1" x14ac:dyDescent="0.15">
      <c r="A70" s="1054"/>
      <c r="B70" s="1055"/>
      <c r="C70" s="1061"/>
      <c r="D70" s="1062"/>
      <c r="E70" s="1062"/>
      <c r="F70" s="1062"/>
      <c r="G70" s="1062"/>
      <c r="H70" s="1062"/>
      <c r="I70" s="1063"/>
      <c r="J70" s="37">
        <f>IF(ISBLANK(J68),"",BB42)</f>
        <v>0</v>
      </c>
      <c r="K70" s="38" t="s">
        <v>19</v>
      </c>
      <c r="L70" s="39">
        <f>IF(ISBLANK(J68),"",AZ42)</f>
        <v>1</v>
      </c>
      <c r="M70" s="37" t="str">
        <f>IF(ISBLANK(M68),"",BE42)</f>
        <v/>
      </c>
      <c r="N70" s="38" t="s">
        <v>19</v>
      </c>
      <c r="O70" s="39" t="str">
        <f>IF(ISBLANK(M68),"",BC42)</f>
        <v/>
      </c>
      <c r="P70" s="37">
        <f>IF(ISBLANK(P68),"",BB46)</f>
        <v>0</v>
      </c>
      <c r="Q70" s="38" t="s">
        <v>19</v>
      </c>
      <c r="R70" s="39">
        <f>IF(ISBLANK(P68),"",AZ46)</f>
        <v>2</v>
      </c>
      <c r="S70" s="37">
        <f>IF(ISBLANK(S68),"",BE46)</f>
        <v>0</v>
      </c>
      <c r="T70" s="38" t="s">
        <v>19</v>
      </c>
      <c r="U70" s="39">
        <f>IF(ISBLANK(S68),"",BC46)</f>
        <v>6</v>
      </c>
      <c r="V70" s="37">
        <f>IF(ISBLANK(V68),"",BB50)</f>
        <v>1</v>
      </c>
      <c r="W70" s="38" t="s">
        <v>19</v>
      </c>
      <c r="X70" s="39">
        <f>IF(ISBLANK(V68),"",AZ50)</f>
        <v>1</v>
      </c>
      <c r="Y70" s="37">
        <f>IF(ISBLANK(Y68),"",BE50)</f>
        <v>1</v>
      </c>
      <c r="Z70" s="38" t="s">
        <v>19</v>
      </c>
      <c r="AA70" s="39">
        <f>IF(ISBLANK(Y68),"",BC50)</f>
        <v>2</v>
      </c>
      <c r="AB70" s="37">
        <f>IF(ISBLANK(AB68),"",BB54)</f>
        <v>3</v>
      </c>
      <c r="AC70" s="38" t="s">
        <v>19</v>
      </c>
      <c r="AD70" s="39">
        <f>IF(ISBLANK(AB68),"",AZ54)</f>
        <v>2</v>
      </c>
      <c r="AE70" s="37">
        <f>IF(ISBLANK(AE68),"",BE54)</f>
        <v>1</v>
      </c>
      <c r="AF70" s="38" t="s">
        <v>19</v>
      </c>
      <c r="AG70" s="39">
        <f>IF(ISBLANK(AE68),"",BC54)</f>
        <v>0</v>
      </c>
      <c r="AH70" s="37">
        <f>IF(ISBLANK(AH69),"",BE54)</f>
        <v>1</v>
      </c>
      <c r="AI70" s="38" t="s">
        <v>19</v>
      </c>
      <c r="AJ70" s="39">
        <f>IF(ISBLANK(AH69),"",BC54)</f>
        <v>0</v>
      </c>
      <c r="AK70" s="37" t="str">
        <f>IF(ISBLANK(AK68),"",BE66)</f>
        <v/>
      </c>
      <c r="AL70" s="38" t="s">
        <v>19</v>
      </c>
      <c r="AM70" s="39" t="str">
        <f>IF(ISBLANK(AK68),"",BC66)</f>
        <v/>
      </c>
      <c r="AN70" s="37">
        <f>IF(ISBLANK(AN69),"",BB62)</f>
        <v>3</v>
      </c>
      <c r="AO70" s="65" t="s">
        <v>19</v>
      </c>
      <c r="AP70" s="37">
        <f>IF(ISBLANK(AN69),"",AZ62)</f>
        <v>1</v>
      </c>
      <c r="AQ70" s="29"/>
      <c r="AR70" s="27" t="s">
        <v>19</v>
      </c>
      <c r="AS70" s="30"/>
      <c r="AT70" s="37">
        <f>IF(ISBLANK(AT69),"",BB66)</f>
        <v>2</v>
      </c>
      <c r="AU70" s="65" t="s">
        <v>19</v>
      </c>
      <c r="AV70" s="37">
        <f>IF(ISBLANK(AT69),"",AZ66)</f>
        <v>0</v>
      </c>
      <c r="AW70" s="37">
        <f>IF(ISBLANK(AW69),"",BE66)</f>
        <v>0</v>
      </c>
      <c r="AX70" s="65" t="s">
        <v>19</v>
      </c>
      <c r="AY70" s="37">
        <f>IF(ISBLANK(AW69),"",BC66)</f>
        <v>2</v>
      </c>
      <c r="AZ70" s="23"/>
      <c r="BA70" s="24"/>
      <c r="BB70" s="24"/>
      <c r="BC70" s="24"/>
      <c r="BD70" s="24"/>
      <c r="BE70" s="25"/>
      <c r="BF70" s="67">
        <v>0</v>
      </c>
      <c r="BG70" s="65" t="s">
        <v>19</v>
      </c>
      <c r="BH70" s="68">
        <v>3</v>
      </c>
      <c r="BI70" s="29"/>
      <c r="BJ70" s="27" t="s">
        <v>19</v>
      </c>
      <c r="BK70" s="30"/>
      <c r="BL70" s="1044"/>
      <c r="BM70" s="1045"/>
      <c r="BN70" s="1050"/>
      <c r="BO70" s="1051"/>
      <c r="BP70" s="1050"/>
      <c r="BQ70" s="1051"/>
      <c r="BR70" s="1050"/>
      <c r="BS70" s="1051"/>
      <c r="BT70" s="1050"/>
      <c r="BU70" s="1051"/>
      <c r="BV70" s="1050"/>
      <c r="BW70" s="1051"/>
      <c r="BX70" s="1050"/>
      <c r="BY70" s="1051"/>
      <c r="BZ70" s="1070"/>
      <c r="CA70" s="1071"/>
      <c r="CB70" s="1077"/>
      <c r="CC70" s="1078"/>
      <c r="CD70" s="1079"/>
      <c r="CE70" s="1056"/>
      <c r="CG70" s="63"/>
      <c r="CK70" s="1056"/>
      <c r="CM70" s="50"/>
    </row>
    <row r="71" spans="1:91" s="48" customFormat="1" ht="10.5" customHeight="1" x14ac:dyDescent="0.15">
      <c r="A71" s="1054"/>
      <c r="B71" s="1055"/>
      <c r="C71" s="1064"/>
      <c r="D71" s="1065"/>
      <c r="E71" s="1065"/>
      <c r="F71" s="1065"/>
      <c r="G71" s="1065"/>
      <c r="H71" s="1065"/>
      <c r="I71" s="1066"/>
      <c r="J71" s="34">
        <f>IF(ISBLANK(J68),"",SUM(J69:J70))</f>
        <v>2</v>
      </c>
      <c r="K71" s="35" t="s">
        <v>20</v>
      </c>
      <c r="L71" s="36">
        <f>IF(ISBLANK(J68),"",SUM(L69:L70))</f>
        <v>1</v>
      </c>
      <c r="M71" s="34" t="str">
        <f>IF(ISBLANK(M68),"",SUM(M69:M70))</f>
        <v/>
      </c>
      <c r="N71" s="35" t="s">
        <v>20</v>
      </c>
      <c r="O71" s="36" t="str">
        <f>IF(ISBLANK(M68),"",SUM(O69:O70))</f>
        <v/>
      </c>
      <c r="P71" s="34">
        <f>IF(ISBLANK(P68),"",SUM(P69:P70))</f>
        <v>1</v>
      </c>
      <c r="Q71" s="35" t="s">
        <v>20</v>
      </c>
      <c r="R71" s="36">
        <f>IF(ISBLANK(P68),"",SUM(R69:R70))</f>
        <v>3</v>
      </c>
      <c r="S71" s="34">
        <f>IF(ISBLANK(S68),"",SUM(S69:S70))</f>
        <v>0</v>
      </c>
      <c r="T71" s="35" t="s">
        <v>20</v>
      </c>
      <c r="U71" s="36">
        <f>IF(ISBLANK(S68),"",SUM(U69:U70))</f>
        <v>12</v>
      </c>
      <c r="V71" s="34">
        <f>IF(ISBLANK(V68),"",SUM(V69:V70))</f>
        <v>3</v>
      </c>
      <c r="W71" s="35" t="s">
        <v>20</v>
      </c>
      <c r="X71" s="36">
        <f>IF(ISBLANK(V68),"",SUM(X69:X70))</f>
        <v>1</v>
      </c>
      <c r="Y71" s="34">
        <f>IF(ISBLANK(Y68),"",SUM(Y69:Y70))</f>
        <v>2</v>
      </c>
      <c r="Z71" s="35" t="s">
        <v>20</v>
      </c>
      <c r="AA71" s="36">
        <f>IF(ISBLANK(Y68),"",SUM(AA69:AA70))</f>
        <v>2</v>
      </c>
      <c r="AB71" s="34">
        <f>IF(ISBLANK(AB68),"",SUM(AB69:AB70))</f>
        <v>5</v>
      </c>
      <c r="AC71" s="35" t="s">
        <v>20</v>
      </c>
      <c r="AD71" s="36">
        <f>IF(ISBLANK(AB68),"",SUM(AD69:AD70))</f>
        <v>2</v>
      </c>
      <c r="AE71" s="34">
        <f>IF(ISBLANK(AE68),"",SUM(AE69:AE70))</f>
        <v>2</v>
      </c>
      <c r="AF71" s="35" t="s">
        <v>20</v>
      </c>
      <c r="AG71" s="36">
        <f>IF(ISBLANK(AE68),"",SUM(AG69:AG70))</f>
        <v>0</v>
      </c>
      <c r="AH71" s="34">
        <f>IF(ISBLANK(AH68),"",SUM(AH69:AH70))</f>
        <v>2</v>
      </c>
      <c r="AI71" s="35" t="s">
        <v>20</v>
      </c>
      <c r="AJ71" s="36">
        <f>IF(ISBLANK(AH68),"",SUM(AJ69:AJ70))</f>
        <v>0</v>
      </c>
      <c r="AK71" s="34" t="str">
        <f>IF(ISBLANK(AK68),"",SUM(AK69:AK70))</f>
        <v/>
      </c>
      <c r="AL71" s="35" t="s">
        <v>20</v>
      </c>
      <c r="AM71" s="36" t="str">
        <f>IF(ISBLANK(AK68),"",SUM(AM69:AM70))</f>
        <v/>
      </c>
      <c r="AN71" s="34">
        <f>IF(ISBLANK(AN68),"",SUM(AN69:AN70))</f>
        <v>4</v>
      </c>
      <c r="AO71" s="35" t="s">
        <v>20</v>
      </c>
      <c r="AP71" s="36">
        <f>IF(ISBLANK(AN68),"",SUM(AP69:AP70))</f>
        <v>1</v>
      </c>
      <c r="AQ71" s="34" t="str">
        <f>IF(ISBLANK(AQ68),"",SUM(AQ69:AQ70))</f>
        <v/>
      </c>
      <c r="AR71" s="35" t="s">
        <v>20</v>
      </c>
      <c r="AS71" s="36" t="str">
        <f>IF(ISBLANK(AQ68),"",SUM(AS69:AS70))</f>
        <v/>
      </c>
      <c r="AT71" s="34">
        <f>IF(ISBLANK(AT68),"",SUM(AT69:AT70))</f>
        <v>2</v>
      </c>
      <c r="AU71" s="35" t="s">
        <v>20</v>
      </c>
      <c r="AV71" s="36">
        <f>IF(ISBLANK(AT68),"",SUM(AV69:AV70))</f>
        <v>1</v>
      </c>
      <c r="AW71" s="34">
        <f>IF(ISBLANK(AW68),"",SUM(AW69:AW70))</f>
        <v>0</v>
      </c>
      <c r="AX71" s="35" t="s">
        <v>20</v>
      </c>
      <c r="AY71" s="36">
        <f>IF(ISBLANK(AW68),"",SUM(AY69:AY70))</f>
        <v>2</v>
      </c>
      <c r="AZ71" s="31"/>
      <c r="BA71" s="32"/>
      <c r="BB71" s="32"/>
      <c r="BC71" s="32"/>
      <c r="BD71" s="32"/>
      <c r="BE71" s="33"/>
      <c r="BF71" s="34">
        <f>IF(ISBLANK(BF68),"",SUM(BF69:BF70))</f>
        <v>0</v>
      </c>
      <c r="BG71" s="35" t="s">
        <v>20</v>
      </c>
      <c r="BH71" s="36">
        <f>IF(ISBLANK(BF68),"",SUM(BH69:BH70))</f>
        <v>4</v>
      </c>
      <c r="BI71" s="34" t="str">
        <f>IF(ISBLANK(BI68),"",SUM(BI69:BI70))</f>
        <v/>
      </c>
      <c r="BJ71" s="35" t="s">
        <v>20</v>
      </c>
      <c r="BK71" s="36" t="str">
        <f>IF(ISBLANK(BI68),"",SUM(BK69:BK70))</f>
        <v/>
      </c>
      <c r="BL71" s="1046"/>
      <c r="BM71" s="1047"/>
      <c r="BN71" s="1052"/>
      <c r="BO71" s="1053"/>
      <c r="BP71" s="1052"/>
      <c r="BQ71" s="1053"/>
      <c r="BR71" s="1052"/>
      <c r="BS71" s="1053"/>
      <c r="BT71" s="1052"/>
      <c r="BU71" s="1053"/>
      <c r="BV71" s="1052"/>
      <c r="BW71" s="1053"/>
      <c r="BX71" s="1052"/>
      <c r="BY71" s="1053"/>
      <c r="BZ71" s="1072"/>
      <c r="CA71" s="1073"/>
      <c r="CB71" s="1080"/>
      <c r="CC71" s="1081"/>
      <c r="CD71" s="1082"/>
      <c r="CE71" s="1056"/>
      <c r="CG71" s="63"/>
      <c r="CK71" s="1056"/>
      <c r="CM71" s="50"/>
    </row>
    <row r="72" spans="1:91" s="48" customFormat="1" ht="18" customHeight="1" x14ac:dyDescent="0.15">
      <c r="A72" s="1054">
        <f>CB72</f>
        <v>2</v>
      </c>
      <c r="B72" s="1055">
        <v>9</v>
      </c>
      <c r="C72" s="1058" t="s">
        <v>67</v>
      </c>
      <c r="D72" s="1059"/>
      <c r="E72" s="1059"/>
      <c r="F72" s="1059"/>
      <c r="G72" s="1059"/>
      <c r="H72" s="1059"/>
      <c r="I72" s="1060"/>
      <c r="J72" s="1039" t="s">
        <v>69</v>
      </c>
      <c r="K72" s="1040"/>
      <c r="L72" s="1041"/>
      <c r="M72" s="1039" t="s">
        <v>69</v>
      </c>
      <c r="N72" s="1040"/>
      <c r="O72" s="1041"/>
      <c r="P72" s="1039" t="s">
        <v>68</v>
      </c>
      <c r="Q72" s="1040"/>
      <c r="R72" s="1041"/>
      <c r="S72" s="1039" t="s">
        <v>70</v>
      </c>
      <c r="T72" s="1040"/>
      <c r="U72" s="1041"/>
      <c r="V72" s="1039" t="s">
        <v>69</v>
      </c>
      <c r="W72" s="1040"/>
      <c r="X72" s="1041"/>
      <c r="Y72" s="1039"/>
      <c r="Z72" s="1040"/>
      <c r="AA72" s="1041"/>
      <c r="AB72" s="1039" t="s">
        <v>69</v>
      </c>
      <c r="AC72" s="1040"/>
      <c r="AD72" s="1041"/>
      <c r="AE72" s="1039"/>
      <c r="AF72" s="1040"/>
      <c r="AG72" s="1041"/>
      <c r="AH72" s="1039" t="s">
        <v>69</v>
      </c>
      <c r="AI72" s="1040"/>
      <c r="AJ72" s="1041"/>
      <c r="AK72" s="1039" t="s">
        <v>69</v>
      </c>
      <c r="AL72" s="1040"/>
      <c r="AM72" s="1041"/>
      <c r="AN72" s="1039" t="s">
        <v>70</v>
      </c>
      <c r="AO72" s="1040"/>
      <c r="AP72" s="1041"/>
      <c r="AQ72" s="1039"/>
      <c r="AR72" s="1040"/>
      <c r="AS72" s="1041"/>
      <c r="AT72" s="1036" t="s">
        <v>69</v>
      </c>
      <c r="AU72" s="1037"/>
      <c r="AV72" s="1038"/>
      <c r="AW72" s="1039" t="s">
        <v>68</v>
      </c>
      <c r="AX72" s="1040"/>
      <c r="AY72" s="1041"/>
      <c r="AZ72" s="1039" t="s">
        <v>69</v>
      </c>
      <c r="BA72" s="1040"/>
      <c r="BB72" s="1041"/>
      <c r="BC72" s="1039"/>
      <c r="BD72" s="1040"/>
      <c r="BE72" s="1041"/>
      <c r="BF72" s="20"/>
      <c r="BG72" s="21"/>
      <c r="BH72" s="21"/>
      <c r="BI72" s="1039"/>
      <c r="BJ72" s="1040"/>
      <c r="BK72" s="1041"/>
      <c r="BL72" s="1042">
        <f>SUM(BN72:BS75)</f>
        <v>12</v>
      </c>
      <c r="BM72" s="1043"/>
      <c r="BN72" s="1048">
        <f>COUNTIF(J72:BK72,"〇")</f>
        <v>8</v>
      </c>
      <c r="BO72" s="1049"/>
      <c r="BP72" s="1048">
        <f>COUNTIF(J72:BK72,"△")</f>
        <v>2</v>
      </c>
      <c r="BQ72" s="1049"/>
      <c r="BR72" s="1048">
        <f>COUNTIF(J72:BK72,"●")</f>
        <v>2</v>
      </c>
      <c r="BS72" s="1049"/>
      <c r="BT72" s="1048">
        <f>BN72*3+BP72*1</f>
        <v>26</v>
      </c>
      <c r="BU72" s="1049"/>
      <c r="BV72" s="1048">
        <f>SUM(J75,P75,V75,AB75,M75,S75,Y75,AE75,AH75,AK75,AZ75,BC75,BF75,BI75,AN75,AQ75,AT75,AW75)</f>
        <v>23</v>
      </c>
      <c r="BW72" s="1049"/>
      <c r="BX72" s="1048">
        <f>SUM(L75,R75,X75,AD75,O75,U75,AA75,AG75,AJ75,AM75,BB75,BE75,BH75,BK75,AP75,AS75,AV75,AY75)</f>
        <v>9</v>
      </c>
      <c r="BY72" s="1049"/>
      <c r="BZ72" s="1068">
        <f>BV72-BX72</f>
        <v>14</v>
      </c>
      <c r="CA72" s="1069"/>
      <c r="CB72" s="1074">
        <f>IF(ISBLANK(B72),"",RANK(CE72,$CE$40:$CE$75) )</f>
        <v>2</v>
      </c>
      <c r="CC72" s="1075"/>
      <c r="CD72" s="1076"/>
      <c r="CE72" s="1056">
        <f>BT72*10000+BZ72*100+BV72</f>
        <v>261423</v>
      </c>
      <c r="CG72" s="63"/>
      <c r="CK72" s="1056"/>
      <c r="CM72" s="50"/>
    </row>
    <row r="73" spans="1:91" s="48" customFormat="1" ht="10.5" customHeight="1" x14ac:dyDescent="0.15">
      <c r="A73" s="1054"/>
      <c r="B73" s="1055"/>
      <c r="C73" s="1061"/>
      <c r="D73" s="1062"/>
      <c r="E73" s="1062"/>
      <c r="F73" s="1062"/>
      <c r="G73" s="1062"/>
      <c r="H73" s="1062"/>
      <c r="I73" s="1063"/>
      <c r="J73" s="37">
        <f>IF(ISBLANK(J72),"",BH41)</f>
        <v>0</v>
      </c>
      <c r="K73" s="38" t="s">
        <v>18</v>
      </c>
      <c r="L73" s="39">
        <f>IF(ISBLANK(J72),"",BF41)</f>
        <v>0</v>
      </c>
      <c r="M73" s="37">
        <f>IF(ISBLANK(M72),"",BK41)</f>
        <v>1</v>
      </c>
      <c r="N73" s="38" t="s">
        <v>18</v>
      </c>
      <c r="O73" s="39">
        <f>IF(ISBLANK(M72),"",BI41)</f>
        <v>0</v>
      </c>
      <c r="P73" s="37">
        <f>IF(ISBLANK(P72),"",BH45)</f>
        <v>0</v>
      </c>
      <c r="Q73" s="38" t="s">
        <v>18</v>
      </c>
      <c r="R73" s="39">
        <f>IF(ISBLANK(P72),"",BF45)</f>
        <v>2</v>
      </c>
      <c r="S73" s="37">
        <f>IF(ISBLANK(S72),"",BK45)</f>
        <v>0</v>
      </c>
      <c r="T73" s="38" t="s">
        <v>18</v>
      </c>
      <c r="U73" s="39">
        <f>IF(ISBLANK(S72),"",BI45)</f>
        <v>0</v>
      </c>
      <c r="V73" s="37">
        <f>IF(ISBLANK(V72),"",BH49)</f>
        <v>1</v>
      </c>
      <c r="W73" s="38" t="s">
        <v>18</v>
      </c>
      <c r="X73" s="39">
        <f>IF(ISBLANK(V72),"",BF49)</f>
        <v>0</v>
      </c>
      <c r="Y73" s="37" t="str">
        <f>IF(ISBLANK(Y72),"",BK49)</f>
        <v/>
      </c>
      <c r="Z73" s="38" t="s">
        <v>18</v>
      </c>
      <c r="AA73" s="39" t="str">
        <f>IF(ISBLANK(Y72),"",BI49)</f>
        <v/>
      </c>
      <c r="AB73" s="37">
        <f>IF(ISBLANK(AB72),"",BH53)</f>
        <v>3</v>
      </c>
      <c r="AC73" s="38" t="s">
        <v>18</v>
      </c>
      <c r="AD73" s="39">
        <f>IF(ISBLANK(AB72),"",BF53)</f>
        <v>0</v>
      </c>
      <c r="AE73" s="37" t="str">
        <f>IF(ISBLANK(AE72),"",BK53)</f>
        <v/>
      </c>
      <c r="AF73" s="38" t="s">
        <v>18</v>
      </c>
      <c r="AG73" s="39" t="str">
        <f>IF(ISBLANK(AE72),"",BI53)</f>
        <v/>
      </c>
      <c r="AH73" s="37">
        <f>IF(ISBLANK(AH72),"",BH57)</f>
        <v>2</v>
      </c>
      <c r="AI73" s="38" t="s">
        <v>18</v>
      </c>
      <c r="AJ73" s="39">
        <f>IF(ISBLANK(AH72),"",BF57)</f>
        <v>0</v>
      </c>
      <c r="AK73" s="37">
        <f>IF(ISBLANK(AK72),"",BK57)</f>
        <v>0</v>
      </c>
      <c r="AL73" s="38" t="s">
        <v>18</v>
      </c>
      <c r="AM73" s="39">
        <f>IF(ISBLANK(AK72),"",BI57)</f>
        <v>0</v>
      </c>
      <c r="AN73" s="37">
        <f>IF(ISBLANK(AN72),"",BH61)</f>
        <v>1</v>
      </c>
      <c r="AO73" s="38" t="s">
        <v>18</v>
      </c>
      <c r="AP73" s="39">
        <f>IF(ISBLANK(AN72),"",BF61)</f>
        <v>0</v>
      </c>
      <c r="AQ73" s="37" t="str">
        <f>IF(ISBLANK(AQ72),"",AY69)</f>
        <v/>
      </c>
      <c r="AR73" s="38" t="s">
        <v>18</v>
      </c>
      <c r="AS73" s="39" t="str">
        <f>IF(ISBLANK(AQ72),"",AW69)</f>
        <v/>
      </c>
      <c r="AT73" s="64">
        <v>1</v>
      </c>
      <c r="AU73" s="65" t="s">
        <v>18</v>
      </c>
      <c r="AV73" s="66">
        <v>0</v>
      </c>
      <c r="AW73" s="37">
        <f>IF(ISBLANK(AW72),"",BK65)</f>
        <v>0</v>
      </c>
      <c r="AX73" s="38" t="s">
        <v>18</v>
      </c>
      <c r="AY73" s="39">
        <f>IF(ISBLANK(AW72),"",BI65)</f>
        <v>1</v>
      </c>
      <c r="AZ73" s="37">
        <f>IF(ISBLANK(AZ72),"",BH69)</f>
        <v>1</v>
      </c>
      <c r="BA73" s="38" t="s">
        <v>18</v>
      </c>
      <c r="BB73" s="39">
        <f>IF(ISBLANK(AZ72),"",BF69)</f>
        <v>0</v>
      </c>
      <c r="BC73" s="37" t="str">
        <f>IF(ISBLANK(BC72),"",BK69)</f>
        <v/>
      </c>
      <c r="BD73" s="38" t="s">
        <v>18</v>
      </c>
      <c r="BE73" s="39" t="str">
        <f>IF(ISBLANK(BC72),"",BI69)</f>
        <v/>
      </c>
      <c r="BF73" s="23"/>
      <c r="BG73" s="24"/>
      <c r="BH73" s="24"/>
      <c r="BI73" s="26"/>
      <c r="BJ73" s="27" t="s">
        <v>18</v>
      </c>
      <c r="BK73" s="28"/>
      <c r="BL73" s="1044"/>
      <c r="BM73" s="1045"/>
      <c r="BN73" s="1050"/>
      <c r="BO73" s="1051"/>
      <c r="BP73" s="1050"/>
      <c r="BQ73" s="1051"/>
      <c r="BR73" s="1050"/>
      <c r="BS73" s="1051"/>
      <c r="BT73" s="1050"/>
      <c r="BU73" s="1051"/>
      <c r="BV73" s="1050"/>
      <c r="BW73" s="1051"/>
      <c r="BX73" s="1050"/>
      <c r="BY73" s="1051"/>
      <c r="BZ73" s="1070"/>
      <c r="CA73" s="1071"/>
      <c r="CB73" s="1077"/>
      <c r="CC73" s="1078"/>
      <c r="CD73" s="1079"/>
      <c r="CE73" s="1056"/>
      <c r="CG73" s="63"/>
      <c r="CK73" s="1056"/>
      <c r="CM73" s="50"/>
    </row>
    <row r="74" spans="1:91" s="48" customFormat="1" ht="10.5" customHeight="1" x14ac:dyDescent="0.15">
      <c r="A74" s="1054"/>
      <c r="B74" s="1055"/>
      <c r="C74" s="1061"/>
      <c r="D74" s="1062"/>
      <c r="E74" s="1062"/>
      <c r="F74" s="1062"/>
      <c r="G74" s="1062"/>
      <c r="H74" s="1062"/>
      <c r="I74" s="1063"/>
      <c r="J74" s="37">
        <f>IF(ISBLANK(J72),"",BH42)</f>
        <v>1</v>
      </c>
      <c r="K74" s="38" t="s">
        <v>19</v>
      </c>
      <c r="L74" s="39">
        <f>IF(ISBLANK(J72),"",BF42)</f>
        <v>0</v>
      </c>
      <c r="M74" s="37">
        <f>IF(ISBLANK(M72),"",BK42)</f>
        <v>1</v>
      </c>
      <c r="N74" s="38" t="s">
        <v>19</v>
      </c>
      <c r="O74" s="39">
        <f>IF(ISBLANK(M72),"",BI42)</f>
        <v>0</v>
      </c>
      <c r="P74" s="37">
        <f>IF(ISBLANK(P72),"",BH46)</f>
        <v>0</v>
      </c>
      <c r="Q74" s="38" t="s">
        <v>19</v>
      </c>
      <c r="R74" s="39">
        <f>IF(ISBLANK(P72),"",BF46)</f>
        <v>2</v>
      </c>
      <c r="S74" s="37">
        <f>IF(ISBLANK(S72),"",BK46)</f>
        <v>0</v>
      </c>
      <c r="T74" s="38" t="s">
        <v>19</v>
      </c>
      <c r="U74" s="39">
        <f>IF(ISBLANK(S72),"",BI46)</f>
        <v>0</v>
      </c>
      <c r="V74" s="37">
        <f>IF(ISBLANK(V72),"",BH50)</f>
        <v>0</v>
      </c>
      <c r="W74" s="38" t="s">
        <v>19</v>
      </c>
      <c r="X74" s="39">
        <f>IF(ISBLANK(V72),"",BF50)</f>
        <v>0</v>
      </c>
      <c r="Y74" s="37" t="str">
        <f>IF(ISBLANK(Y72),"",BK50)</f>
        <v/>
      </c>
      <c r="Z74" s="38" t="s">
        <v>19</v>
      </c>
      <c r="AA74" s="39" t="str">
        <f>IF(ISBLANK(Y72),"",BI50)</f>
        <v/>
      </c>
      <c r="AB74" s="37">
        <f>IF(ISBLANK(AB72),"",BH54)</f>
        <v>3</v>
      </c>
      <c r="AC74" s="38" t="s">
        <v>19</v>
      </c>
      <c r="AD74" s="39">
        <f>IF(ISBLANK(AB72),"",BF54)</f>
        <v>0</v>
      </c>
      <c r="AE74" s="37" t="str">
        <f>IF(ISBLANK(AE72),"",BK54)</f>
        <v/>
      </c>
      <c r="AF74" s="38" t="s">
        <v>19</v>
      </c>
      <c r="AG74" s="39" t="str">
        <f>IF(ISBLANK(AE72),"",BI54)</f>
        <v/>
      </c>
      <c r="AH74" s="37">
        <f>IF(ISBLANK(AH73),"",BH58)</f>
        <v>1</v>
      </c>
      <c r="AI74" s="38" t="s">
        <v>19</v>
      </c>
      <c r="AJ74" s="39">
        <f>IF(ISBLANK(AH73),"",BF58)</f>
        <v>1</v>
      </c>
      <c r="AK74" s="37">
        <f>IF(ISBLANK(AK73),"",BK58)</f>
        <v>2</v>
      </c>
      <c r="AL74" s="38" t="s">
        <v>19</v>
      </c>
      <c r="AM74" s="39">
        <f>IF(ISBLANK(AK73),"",BI58)</f>
        <v>0</v>
      </c>
      <c r="AN74" s="37">
        <f>IF(ISBLANK(AN73),"",BH62)</f>
        <v>1</v>
      </c>
      <c r="AO74" s="38" t="s">
        <v>19</v>
      </c>
      <c r="AP74" s="39">
        <f>IF(ISBLANK(AN73),"",BF62)</f>
        <v>2</v>
      </c>
      <c r="AQ74" s="37" t="str">
        <f>IF(ISBLANK(AQ72),"",AY70)</f>
        <v/>
      </c>
      <c r="AR74" s="38" t="s">
        <v>19</v>
      </c>
      <c r="AS74" s="39" t="str">
        <f>IF(ISBLANK(AQ72),"",AW70)</f>
        <v/>
      </c>
      <c r="AT74" s="67">
        <v>0</v>
      </c>
      <c r="AU74" s="65" t="s">
        <v>19</v>
      </c>
      <c r="AV74" s="68">
        <v>0</v>
      </c>
      <c r="AW74" s="37">
        <f>IF(ISBLANK(AW73),"",BK66)</f>
        <v>1</v>
      </c>
      <c r="AX74" s="38" t="s">
        <v>19</v>
      </c>
      <c r="AY74" s="39">
        <f>IF(ISBLANK(AW73),"",BI66)</f>
        <v>1</v>
      </c>
      <c r="AZ74" s="37">
        <f>IF(ISBLANK(AZ72),"",BH70)</f>
        <v>3</v>
      </c>
      <c r="BA74" s="38" t="s">
        <v>19</v>
      </c>
      <c r="BB74" s="39">
        <f>IF(ISBLANK(AZ72),"",BF70)</f>
        <v>0</v>
      </c>
      <c r="BC74" s="37" t="str">
        <f>IF(ISBLANK(BC72),"",BK70)</f>
        <v/>
      </c>
      <c r="BD74" s="38" t="s">
        <v>19</v>
      </c>
      <c r="BE74" s="39" t="str">
        <f>IF(ISBLANK(BC72),"",BI70)</f>
        <v/>
      </c>
      <c r="BF74" s="23"/>
      <c r="BG74" s="24"/>
      <c r="BH74" s="24"/>
      <c r="BI74" s="29"/>
      <c r="BJ74" s="27" t="s">
        <v>19</v>
      </c>
      <c r="BK74" s="30"/>
      <c r="BL74" s="1044"/>
      <c r="BM74" s="1045"/>
      <c r="BN74" s="1050"/>
      <c r="BO74" s="1051"/>
      <c r="BP74" s="1050"/>
      <c r="BQ74" s="1051"/>
      <c r="BR74" s="1050"/>
      <c r="BS74" s="1051"/>
      <c r="BT74" s="1050"/>
      <c r="BU74" s="1051"/>
      <c r="BV74" s="1050"/>
      <c r="BW74" s="1051"/>
      <c r="BX74" s="1050"/>
      <c r="BY74" s="1051"/>
      <c r="BZ74" s="1070"/>
      <c r="CA74" s="1071"/>
      <c r="CB74" s="1077"/>
      <c r="CC74" s="1078"/>
      <c r="CD74" s="1079"/>
      <c r="CE74" s="1056"/>
      <c r="CG74" s="63"/>
      <c r="CK74" s="1056"/>
      <c r="CM74" s="50"/>
    </row>
    <row r="75" spans="1:91" s="48" customFormat="1" ht="10.5" customHeight="1" x14ac:dyDescent="0.15">
      <c r="A75" s="1054"/>
      <c r="B75" s="1055"/>
      <c r="C75" s="1064"/>
      <c r="D75" s="1065"/>
      <c r="E75" s="1065"/>
      <c r="F75" s="1065"/>
      <c r="G75" s="1065"/>
      <c r="H75" s="1065"/>
      <c r="I75" s="1066"/>
      <c r="J75" s="34">
        <f>IF(ISBLANK(J72),"",SUM(J73:J74))</f>
        <v>1</v>
      </c>
      <c r="K75" s="35" t="s">
        <v>20</v>
      </c>
      <c r="L75" s="36">
        <f>IF(ISBLANK(J72),"",SUM(L73:L74))</f>
        <v>0</v>
      </c>
      <c r="M75" s="34">
        <f>IF(ISBLANK(M72),"",SUM(M73:M74))</f>
        <v>2</v>
      </c>
      <c r="N75" s="35" t="s">
        <v>20</v>
      </c>
      <c r="O75" s="36">
        <f>IF(ISBLANK(M72),"",SUM(O73:O74))</f>
        <v>0</v>
      </c>
      <c r="P75" s="34">
        <f>IF(ISBLANK(P72),"",SUM(P73:P74))</f>
        <v>0</v>
      </c>
      <c r="Q75" s="35" t="s">
        <v>20</v>
      </c>
      <c r="R75" s="36">
        <f>IF(ISBLANK(P72),"",SUM(R73:R74))</f>
        <v>4</v>
      </c>
      <c r="S75" s="34">
        <f>IF(ISBLANK(S72),"",SUM(S73:S74))</f>
        <v>0</v>
      </c>
      <c r="T75" s="35" t="s">
        <v>20</v>
      </c>
      <c r="U75" s="36">
        <f>IF(ISBLANK(S72),"",SUM(U73:U74))</f>
        <v>0</v>
      </c>
      <c r="V75" s="34">
        <f>IF(ISBLANK(V72),"",SUM(V73:V74))</f>
        <v>1</v>
      </c>
      <c r="W75" s="35" t="s">
        <v>20</v>
      </c>
      <c r="X75" s="36">
        <f>IF(ISBLANK(V72),"",SUM(X73:X74))</f>
        <v>0</v>
      </c>
      <c r="Y75" s="34" t="str">
        <f>IF(ISBLANK(Y72),"",SUM(Y73:Y74))</f>
        <v/>
      </c>
      <c r="Z75" s="35" t="s">
        <v>20</v>
      </c>
      <c r="AA75" s="36" t="str">
        <f>IF(ISBLANK(Y72),"",SUM(AA73:AA74))</f>
        <v/>
      </c>
      <c r="AB75" s="34">
        <f>IF(ISBLANK(AB72),"",SUM(AB73:AB74))</f>
        <v>6</v>
      </c>
      <c r="AC75" s="35" t="s">
        <v>20</v>
      </c>
      <c r="AD75" s="36">
        <f>IF(ISBLANK(AB72),"",SUM(AD73:AD74))</f>
        <v>0</v>
      </c>
      <c r="AE75" s="34" t="str">
        <f>IF(ISBLANK(AE72),"",SUM(AE73:AE74))</f>
        <v/>
      </c>
      <c r="AF75" s="35" t="s">
        <v>20</v>
      </c>
      <c r="AG75" s="36" t="str">
        <f>IF(ISBLANK(AE72),"",SUM(AG73:AG74))</f>
        <v/>
      </c>
      <c r="AH75" s="34">
        <f>IF(ISBLANK(AH72),"",SUM(AH73:AH74))</f>
        <v>3</v>
      </c>
      <c r="AI75" s="35" t="s">
        <v>20</v>
      </c>
      <c r="AJ75" s="36">
        <f>IF(ISBLANK(AH72),"",SUM(AJ73:AJ74))</f>
        <v>1</v>
      </c>
      <c r="AK75" s="34">
        <f>IF(ISBLANK(AK72),"",SUM(AK73:AK74))</f>
        <v>2</v>
      </c>
      <c r="AL75" s="35" t="s">
        <v>20</v>
      </c>
      <c r="AM75" s="36">
        <f>IF(ISBLANK(AK72),"",SUM(AM73:AM74))</f>
        <v>0</v>
      </c>
      <c r="AN75" s="34">
        <f>IF(ISBLANK(AN72),"",SUM(AN73:AN74))</f>
        <v>2</v>
      </c>
      <c r="AO75" s="35" t="s">
        <v>20</v>
      </c>
      <c r="AP75" s="36">
        <f>IF(ISBLANK(AN72),"",SUM(AP73:AP74))</f>
        <v>2</v>
      </c>
      <c r="AQ75" s="34" t="str">
        <f>IF(ISBLANK(AQ72),"",SUM(AQ73:AQ74))</f>
        <v/>
      </c>
      <c r="AR75" s="35" t="s">
        <v>20</v>
      </c>
      <c r="AS75" s="36" t="str">
        <f>IF(ISBLANK(AQ72),"",SUM(AS73:AS74))</f>
        <v/>
      </c>
      <c r="AT75" s="34">
        <f>IF(ISBLANK(AT72),"",SUM(AT73:AT74))</f>
        <v>1</v>
      </c>
      <c r="AU75" s="35" t="s">
        <v>20</v>
      </c>
      <c r="AV75" s="36">
        <f>IF(ISBLANK(AT72),"",SUM(AV73:AV74))</f>
        <v>0</v>
      </c>
      <c r="AW75" s="34">
        <f>IF(ISBLANK(AW72),"",SUM(AW73:AW74))</f>
        <v>1</v>
      </c>
      <c r="AX75" s="35" t="s">
        <v>20</v>
      </c>
      <c r="AY75" s="36">
        <f>IF(ISBLANK(AW72),"",SUM(AY73:AY74))</f>
        <v>2</v>
      </c>
      <c r="AZ75" s="34">
        <f>IF(ISBLANK(AZ72),"",SUM(AZ73:AZ74))</f>
        <v>4</v>
      </c>
      <c r="BA75" s="35" t="s">
        <v>20</v>
      </c>
      <c r="BB75" s="36">
        <f>IF(ISBLANK(AZ72),"",SUM(BB73:BB74))</f>
        <v>0</v>
      </c>
      <c r="BC75" s="34" t="str">
        <f>IF(ISBLANK(BC72),"",SUM(BC73:BC74))</f>
        <v/>
      </c>
      <c r="BD75" s="35" t="s">
        <v>20</v>
      </c>
      <c r="BE75" s="36" t="str">
        <f>IF(ISBLANK(BC72),"",SUM(BE73:BE74))</f>
        <v/>
      </c>
      <c r="BF75" s="31"/>
      <c r="BG75" s="32"/>
      <c r="BH75" s="32"/>
      <c r="BI75" s="34" t="str">
        <f>IF(ISBLANK(BI72),"",SUM(BI73:BI74))</f>
        <v/>
      </c>
      <c r="BJ75" s="35" t="s">
        <v>20</v>
      </c>
      <c r="BK75" s="36" t="str">
        <f>IF(ISBLANK(BI72),"",SUM(BK73:BK74))</f>
        <v/>
      </c>
      <c r="BL75" s="1046"/>
      <c r="BM75" s="1047"/>
      <c r="BN75" s="1052"/>
      <c r="BO75" s="1053"/>
      <c r="BP75" s="1052"/>
      <c r="BQ75" s="1053"/>
      <c r="BR75" s="1052"/>
      <c r="BS75" s="1053"/>
      <c r="BT75" s="1052"/>
      <c r="BU75" s="1053"/>
      <c r="BV75" s="1052"/>
      <c r="BW75" s="1053"/>
      <c r="BX75" s="1052"/>
      <c r="BY75" s="1053"/>
      <c r="BZ75" s="1072"/>
      <c r="CA75" s="1073"/>
      <c r="CB75" s="1080"/>
      <c r="CC75" s="1081"/>
      <c r="CD75" s="1082"/>
      <c r="CE75" s="1056"/>
      <c r="CG75" s="63"/>
      <c r="CK75" s="1056"/>
      <c r="CM75" s="50"/>
    </row>
    <row r="76" spans="1:91" ht="10.5" customHeight="1" x14ac:dyDescent="0.15">
      <c r="A76" s="43"/>
      <c r="CA76" s="43"/>
    </row>
    <row r="77" spans="1:91" ht="10.5" customHeight="1" x14ac:dyDescent="0.15">
      <c r="A77" s="101">
        <v>1</v>
      </c>
      <c r="B77" s="101">
        <v>2</v>
      </c>
      <c r="C77" s="101">
        <v>3</v>
      </c>
      <c r="D77" s="101">
        <v>4</v>
      </c>
      <c r="E77" s="101">
        <v>5</v>
      </c>
      <c r="F77" s="101">
        <v>6</v>
      </c>
      <c r="G77" s="101">
        <v>7</v>
      </c>
      <c r="H77" s="101">
        <v>8</v>
      </c>
      <c r="I77" s="101">
        <v>9</v>
      </c>
      <c r="J77" s="101">
        <v>10</v>
      </c>
      <c r="K77" s="101">
        <v>11</v>
      </c>
      <c r="L77" s="101">
        <v>12</v>
      </c>
      <c r="M77" s="101">
        <v>13</v>
      </c>
      <c r="N77" s="101">
        <v>14</v>
      </c>
      <c r="O77" s="101">
        <v>15</v>
      </c>
      <c r="P77" s="101">
        <v>16</v>
      </c>
      <c r="Q77" s="101">
        <v>17</v>
      </c>
      <c r="R77" s="101">
        <v>18</v>
      </c>
      <c r="S77" s="101">
        <v>19</v>
      </c>
      <c r="T77" s="101">
        <v>20</v>
      </c>
      <c r="U77" s="101">
        <v>21</v>
      </c>
      <c r="V77" s="101">
        <v>22</v>
      </c>
      <c r="W77" s="101">
        <v>23</v>
      </c>
      <c r="X77" s="101">
        <v>24</v>
      </c>
      <c r="Y77" s="101">
        <v>25</v>
      </c>
      <c r="Z77" s="101">
        <v>26</v>
      </c>
      <c r="AA77" s="101">
        <v>27</v>
      </c>
      <c r="AB77" s="101">
        <v>28</v>
      </c>
      <c r="AC77" s="101">
        <v>29</v>
      </c>
      <c r="AD77" s="101">
        <v>30</v>
      </c>
      <c r="AE77" s="101">
        <v>31</v>
      </c>
      <c r="AF77" s="101">
        <v>32</v>
      </c>
      <c r="AG77" s="101">
        <v>33</v>
      </c>
      <c r="AH77" s="101">
        <v>34</v>
      </c>
      <c r="AI77" s="101">
        <v>35</v>
      </c>
      <c r="AJ77" s="101">
        <v>36</v>
      </c>
      <c r="AK77" s="101">
        <v>37</v>
      </c>
      <c r="AL77" s="101">
        <v>38</v>
      </c>
      <c r="AM77" s="101">
        <v>39</v>
      </c>
      <c r="AN77" s="101">
        <v>40</v>
      </c>
      <c r="AO77" s="101">
        <v>41</v>
      </c>
      <c r="AP77" s="101">
        <v>42</v>
      </c>
      <c r="AQ77" s="101">
        <v>43</v>
      </c>
      <c r="AR77" s="101">
        <v>44</v>
      </c>
      <c r="AS77" s="101">
        <v>45</v>
      </c>
      <c r="AT77" s="101">
        <v>46</v>
      </c>
      <c r="AU77" s="101">
        <v>47</v>
      </c>
      <c r="AV77" s="101">
        <v>48</v>
      </c>
      <c r="AW77" s="101">
        <v>49</v>
      </c>
      <c r="AX77" s="101">
        <v>50</v>
      </c>
      <c r="AY77" s="101">
        <v>51</v>
      </c>
      <c r="AZ77" s="101">
        <v>52</v>
      </c>
      <c r="BA77" s="101">
        <v>53</v>
      </c>
      <c r="BB77" s="101">
        <v>54</v>
      </c>
      <c r="BC77" s="101">
        <v>55</v>
      </c>
      <c r="BD77" s="101">
        <v>56</v>
      </c>
      <c r="BE77" s="101">
        <v>57</v>
      </c>
      <c r="BF77" s="101">
        <v>58</v>
      </c>
      <c r="BG77" s="101">
        <v>59</v>
      </c>
      <c r="BH77" s="101">
        <v>60</v>
      </c>
      <c r="BI77" s="101">
        <v>61</v>
      </c>
      <c r="BJ77" s="101">
        <v>62</v>
      </c>
      <c r="BK77" s="101">
        <v>63</v>
      </c>
      <c r="BL77" s="101">
        <v>64</v>
      </c>
      <c r="BM77" s="101">
        <v>65</v>
      </c>
      <c r="BN77" s="101">
        <v>66</v>
      </c>
      <c r="BO77" s="101">
        <v>67</v>
      </c>
      <c r="BP77" s="101">
        <v>68</v>
      </c>
      <c r="BQ77" s="101">
        <v>69</v>
      </c>
      <c r="BR77" s="101">
        <v>70</v>
      </c>
      <c r="BS77" s="101">
        <v>71</v>
      </c>
      <c r="BT77" s="101">
        <v>72</v>
      </c>
      <c r="BU77" s="101">
        <v>73</v>
      </c>
      <c r="BV77" s="101">
        <v>74</v>
      </c>
      <c r="BW77" s="101">
        <v>75</v>
      </c>
      <c r="BX77" s="101">
        <v>76</v>
      </c>
      <c r="BY77" s="101">
        <v>77</v>
      </c>
      <c r="BZ77" s="101">
        <v>78</v>
      </c>
      <c r="CA77" s="101">
        <v>79</v>
      </c>
      <c r="CB77" s="101">
        <v>80</v>
      </c>
      <c r="CC77" s="101">
        <v>81</v>
      </c>
      <c r="CD77" s="101">
        <v>82</v>
      </c>
      <c r="CL77" s="43"/>
    </row>
    <row r="78" spans="1:91" s="48" customFormat="1" ht="19.5" customHeight="1" x14ac:dyDescent="0.15">
      <c r="C78" s="44"/>
      <c r="D78" s="44"/>
      <c r="E78" s="44"/>
      <c r="F78" s="44"/>
      <c r="G78" s="44"/>
      <c r="H78" s="44"/>
      <c r="I78" s="44"/>
      <c r="J78" s="44"/>
      <c r="K78" s="44"/>
      <c r="L78" s="43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</row>
    <row r="79" spans="1:91" s="48" customFormat="1" ht="31.5" customHeight="1" x14ac:dyDescent="0.15">
      <c r="C79" s="44"/>
      <c r="D79" s="44"/>
      <c r="E79" s="44"/>
      <c r="F79" s="44"/>
      <c r="G79" s="44"/>
      <c r="H79" s="44"/>
      <c r="I79" s="44"/>
      <c r="J79" s="44"/>
      <c r="K79" s="44"/>
      <c r="L79" s="43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</row>
    <row r="80" spans="1:91" s="48" customFormat="1" ht="18" customHeight="1" x14ac:dyDescent="0.15">
      <c r="A80" s="1054" t="e">
        <f>#REF!</f>
        <v>#REF!</v>
      </c>
      <c r="B80" s="1055">
        <v>1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T80" s="52"/>
      <c r="BZ80" s="51"/>
    </row>
    <row r="81" spans="1:78" s="48" customFormat="1" ht="10.5" customHeight="1" x14ac:dyDescent="0.15">
      <c r="A81" s="1054"/>
      <c r="B81" s="1055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T81" s="52"/>
      <c r="BZ81" s="51"/>
    </row>
    <row r="82" spans="1:78" s="48" customFormat="1" ht="10.5" customHeight="1" x14ac:dyDescent="0.15">
      <c r="A82" s="1054"/>
      <c r="B82" s="1055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T82" s="52"/>
      <c r="BZ82" s="51"/>
    </row>
    <row r="83" spans="1:78" s="48" customFormat="1" ht="10.5" customHeight="1" x14ac:dyDescent="0.15">
      <c r="A83" s="1054"/>
      <c r="B83" s="1055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T83" s="52"/>
      <c r="BZ83" s="51"/>
    </row>
    <row r="84" spans="1:78" s="48" customFormat="1" ht="18" customHeight="1" x14ac:dyDescent="0.15">
      <c r="A84" s="1054" t="e">
        <f>#REF!</f>
        <v>#REF!</v>
      </c>
      <c r="B84" s="1055">
        <v>2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T84" s="52"/>
      <c r="BZ84" s="51"/>
    </row>
    <row r="85" spans="1:78" s="48" customFormat="1" ht="10.5" customHeight="1" x14ac:dyDescent="0.15">
      <c r="A85" s="1054"/>
      <c r="B85" s="1055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T85" s="52"/>
      <c r="BZ85" s="51"/>
    </row>
    <row r="86" spans="1:78" s="48" customFormat="1" ht="10.5" customHeight="1" x14ac:dyDescent="0.15">
      <c r="A86" s="1054"/>
      <c r="B86" s="105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T86" s="52"/>
      <c r="BZ86" s="51"/>
    </row>
    <row r="87" spans="1:78" s="48" customFormat="1" ht="10.5" customHeight="1" x14ac:dyDescent="0.15">
      <c r="A87" s="1054"/>
      <c r="B87" s="1055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T87" s="52"/>
      <c r="BZ87" s="51"/>
    </row>
    <row r="88" spans="1:78" s="48" customFormat="1" ht="18" customHeight="1" x14ac:dyDescent="0.15">
      <c r="A88" s="1054" t="e">
        <f>#REF!</f>
        <v>#REF!</v>
      </c>
      <c r="B88" s="1055">
        <v>3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T88" s="52"/>
      <c r="BZ88" s="51"/>
    </row>
    <row r="89" spans="1:78" s="48" customFormat="1" ht="10.5" customHeight="1" x14ac:dyDescent="0.15">
      <c r="A89" s="1054"/>
      <c r="B89" s="1055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T89" s="52"/>
      <c r="BZ89" s="51"/>
    </row>
    <row r="90" spans="1:78" s="48" customFormat="1" ht="10.5" customHeight="1" x14ac:dyDescent="0.15">
      <c r="A90" s="1054"/>
      <c r="B90" s="1055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T90" s="52"/>
      <c r="BZ90" s="51"/>
    </row>
    <row r="91" spans="1:78" s="48" customFormat="1" ht="10.5" customHeight="1" x14ac:dyDescent="0.15">
      <c r="A91" s="1054"/>
      <c r="B91" s="1055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T91" s="52"/>
      <c r="BZ91" s="51"/>
    </row>
    <row r="92" spans="1:78" s="48" customFormat="1" ht="18" customHeight="1" x14ac:dyDescent="0.15">
      <c r="A92" s="1054" t="e">
        <f>#REF!</f>
        <v>#REF!</v>
      </c>
      <c r="B92" s="1055">
        <v>4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T92" s="52"/>
      <c r="BZ92" s="51"/>
    </row>
    <row r="93" spans="1:78" s="48" customFormat="1" ht="10.5" customHeight="1" x14ac:dyDescent="0.15">
      <c r="A93" s="1054"/>
      <c r="B93" s="1055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T93" s="52"/>
      <c r="BZ93" s="51"/>
    </row>
    <row r="94" spans="1:78" s="48" customFormat="1" ht="10.5" customHeight="1" x14ac:dyDescent="0.15">
      <c r="A94" s="1054"/>
      <c r="B94" s="1055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T94" s="52"/>
      <c r="BZ94" s="51"/>
    </row>
    <row r="95" spans="1:78" s="48" customFormat="1" ht="10.5" customHeight="1" x14ac:dyDescent="0.15">
      <c r="A95" s="1054"/>
      <c r="B95" s="1055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T95" s="52"/>
      <c r="BZ95" s="51"/>
    </row>
    <row r="96" spans="1:78" s="48" customFormat="1" ht="18" customHeight="1" x14ac:dyDescent="0.15">
      <c r="A96" s="1054" t="e">
        <f>#REF!</f>
        <v>#REF!</v>
      </c>
      <c r="B96" s="1055">
        <v>5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T96" s="52"/>
      <c r="BZ96" s="51"/>
    </row>
    <row r="97" spans="1:78" s="48" customFormat="1" ht="10.5" customHeight="1" x14ac:dyDescent="0.15">
      <c r="A97" s="1054"/>
      <c r="B97" s="1055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T97" s="52"/>
      <c r="BZ97" s="51"/>
    </row>
    <row r="98" spans="1:78" s="48" customFormat="1" ht="10.5" customHeight="1" x14ac:dyDescent="0.15">
      <c r="A98" s="1054"/>
      <c r="B98" s="1055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T98" s="52"/>
      <c r="BZ98" s="51"/>
    </row>
    <row r="99" spans="1:78" s="48" customFormat="1" ht="10.5" customHeight="1" x14ac:dyDescent="0.15">
      <c r="A99" s="1054"/>
      <c r="B99" s="1055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T99" s="52"/>
      <c r="BZ99" s="51"/>
    </row>
    <row r="100" spans="1:78" s="48" customFormat="1" ht="18" customHeight="1" x14ac:dyDescent="0.15">
      <c r="A100" s="1054" t="e">
        <f>#REF!</f>
        <v>#REF!</v>
      </c>
      <c r="B100" s="1055">
        <v>6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T100" s="52"/>
      <c r="BZ100" s="51"/>
    </row>
    <row r="101" spans="1:78" s="48" customFormat="1" ht="10.5" customHeight="1" x14ac:dyDescent="0.15">
      <c r="A101" s="1054"/>
      <c r="B101" s="1055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T101" s="52"/>
      <c r="BZ101" s="51"/>
    </row>
    <row r="102" spans="1:78" s="48" customFormat="1" ht="10.5" customHeight="1" x14ac:dyDescent="0.15">
      <c r="A102" s="1054"/>
      <c r="B102" s="1055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T102" s="52"/>
      <c r="BZ102" s="51"/>
    </row>
    <row r="103" spans="1:78" s="48" customFormat="1" ht="10.5" customHeight="1" x14ac:dyDescent="0.15">
      <c r="A103" s="1054"/>
      <c r="B103" s="105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T103" s="52"/>
      <c r="BZ103" s="51"/>
    </row>
    <row r="104" spans="1:78" s="48" customFormat="1" ht="18" customHeight="1" x14ac:dyDescent="0.15">
      <c r="A104" s="1054" t="e">
        <f>#REF!</f>
        <v>#REF!</v>
      </c>
      <c r="B104" s="1055">
        <v>7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T104" s="52"/>
      <c r="BZ104" s="51"/>
    </row>
    <row r="105" spans="1:78" s="48" customFormat="1" ht="10.5" customHeight="1" x14ac:dyDescent="0.15">
      <c r="A105" s="1054"/>
      <c r="B105" s="1055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T105" s="52"/>
      <c r="BZ105" s="51"/>
    </row>
    <row r="106" spans="1:78" s="48" customFormat="1" ht="10.5" customHeight="1" x14ac:dyDescent="0.15">
      <c r="A106" s="1054"/>
      <c r="B106" s="1055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T106" s="52"/>
      <c r="BZ106" s="51"/>
    </row>
    <row r="107" spans="1:78" s="48" customFormat="1" ht="10.5" customHeight="1" x14ac:dyDescent="0.15">
      <c r="A107" s="1054"/>
      <c r="B107" s="1055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T107" s="52"/>
      <c r="BZ107" s="51"/>
    </row>
    <row r="108" spans="1:78" ht="18" customHeight="1" x14ac:dyDescent="0.15"/>
    <row r="109" spans="1:78" ht="10.5" customHeight="1" x14ac:dyDescent="0.15"/>
    <row r="110" spans="1:78" ht="10.5" customHeight="1" x14ac:dyDescent="0.15"/>
    <row r="111" spans="1:78" ht="10.5" customHeight="1" x14ac:dyDescent="0.15"/>
    <row r="112" spans="1:78" x14ac:dyDescent="0.15">
      <c r="A112" s="43"/>
    </row>
    <row r="113" spans="1:1" x14ac:dyDescent="0.15">
      <c r="A113" s="43"/>
    </row>
  </sheetData>
  <mergeCells count="548">
    <mergeCell ref="CB40:CD43"/>
    <mergeCell ref="CE40:CE43"/>
    <mergeCell ref="BL44:BM47"/>
    <mergeCell ref="BN44:BO47"/>
    <mergeCell ref="BP44:BQ47"/>
    <mergeCell ref="CB44:CD47"/>
    <mergeCell ref="CE44:CE47"/>
    <mergeCell ref="CE68:CE71"/>
    <mergeCell ref="BT48:BU51"/>
    <mergeCell ref="BV48:BW51"/>
    <mergeCell ref="BX48:BY51"/>
    <mergeCell ref="BL48:BM51"/>
    <mergeCell ref="BN48:BO51"/>
    <mergeCell ref="BP48:BQ51"/>
    <mergeCell ref="BZ48:CA51"/>
    <mergeCell ref="BR56:BS59"/>
    <mergeCell ref="BT56:BU59"/>
    <mergeCell ref="BL60:BM63"/>
    <mergeCell ref="BN60:BO63"/>
    <mergeCell ref="BP60:BQ63"/>
    <mergeCell ref="BR60:BS63"/>
    <mergeCell ref="BT60:BU63"/>
    <mergeCell ref="CB72:CD75"/>
    <mergeCell ref="CE72:CE75"/>
    <mergeCell ref="BL52:BM55"/>
    <mergeCell ref="BN52:BO55"/>
    <mergeCell ref="BP52:BQ55"/>
    <mergeCell ref="CB52:CD55"/>
    <mergeCell ref="CE52:CE55"/>
    <mergeCell ref="BL64:BM67"/>
    <mergeCell ref="BN64:BO67"/>
    <mergeCell ref="BP64:BQ67"/>
    <mergeCell ref="CB64:CD67"/>
    <mergeCell ref="CE64:CE67"/>
    <mergeCell ref="BX68:BY71"/>
    <mergeCell ref="BV56:BW59"/>
    <mergeCell ref="BX56:BY59"/>
    <mergeCell ref="BZ56:CA59"/>
    <mergeCell ref="CB56:CD59"/>
    <mergeCell ref="BV60:BW63"/>
    <mergeCell ref="BX60:BY63"/>
    <mergeCell ref="BZ60:CA63"/>
    <mergeCell ref="CB60:CD63"/>
    <mergeCell ref="BZ68:CA71"/>
    <mergeCell ref="BR68:BS71"/>
    <mergeCell ref="BT68:BU71"/>
    <mergeCell ref="BJ24:BK27"/>
    <mergeCell ref="BL24:BM27"/>
    <mergeCell ref="P20:R20"/>
    <mergeCell ref="S20:U20"/>
    <mergeCell ref="V20:X20"/>
    <mergeCell ref="AW24:AY24"/>
    <mergeCell ref="AZ24:BB24"/>
    <mergeCell ref="BC24:BE24"/>
    <mergeCell ref="BF20:BG23"/>
    <mergeCell ref="BH20:BI23"/>
    <mergeCell ref="BJ20:BK23"/>
    <mergeCell ref="AW20:AY20"/>
    <mergeCell ref="AZ20:BB20"/>
    <mergeCell ref="BC20:BE20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BF24:BG27"/>
    <mergeCell ref="AE20:AG20"/>
    <mergeCell ref="AN20:AP20"/>
    <mergeCell ref="AQ20:AS20"/>
    <mergeCell ref="AT20:AV20"/>
    <mergeCell ref="BN32:BO35"/>
    <mergeCell ref="BP32:BQ35"/>
    <mergeCell ref="BR32:BS35"/>
    <mergeCell ref="AH28:AJ28"/>
    <mergeCell ref="AK28:AM28"/>
    <mergeCell ref="AN32:AP32"/>
    <mergeCell ref="AQ32:AS32"/>
    <mergeCell ref="AT32:AV32"/>
    <mergeCell ref="AW32:AY32"/>
    <mergeCell ref="AT24:AV24"/>
    <mergeCell ref="AZ28:BB28"/>
    <mergeCell ref="BC28:BE28"/>
    <mergeCell ref="BF28:BG31"/>
    <mergeCell ref="BH28:BI31"/>
    <mergeCell ref="BJ28:BK31"/>
    <mergeCell ref="AH32:AJ32"/>
    <mergeCell ref="AK32:AM32"/>
    <mergeCell ref="BF32:BG35"/>
    <mergeCell ref="BR20:BS23"/>
    <mergeCell ref="BH24:BI27"/>
    <mergeCell ref="BH32:BI35"/>
    <mergeCell ref="BT32:BU35"/>
    <mergeCell ref="BL20:BM23"/>
    <mergeCell ref="BN20:BO23"/>
    <mergeCell ref="BP20:BQ23"/>
    <mergeCell ref="BR24:BS27"/>
    <mergeCell ref="BT24:BU27"/>
    <mergeCell ref="BN24:BO27"/>
    <mergeCell ref="BP24:BQ27"/>
    <mergeCell ref="BY28:BY31"/>
    <mergeCell ref="BV24:BX27"/>
    <mergeCell ref="BY24:BY27"/>
    <mergeCell ref="BL28:BM31"/>
    <mergeCell ref="BV32:BX35"/>
    <mergeCell ref="BY32:BY35"/>
    <mergeCell ref="BT20:BU23"/>
    <mergeCell ref="BV20:BX23"/>
    <mergeCell ref="BY20:BY23"/>
    <mergeCell ref="BJ32:BK35"/>
    <mergeCell ref="BL32:BM35"/>
    <mergeCell ref="A32:A35"/>
    <mergeCell ref="B32:B35"/>
    <mergeCell ref="C32:I35"/>
    <mergeCell ref="J32:L32"/>
    <mergeCell ref="M32:O32"/>
    <mergeCell ref="P32:R32"/>
    <mergeCell ref="S32:U32"/>
    <mergeCell ref="V32:X32"/>
    <mergeCell ref="Y32:AA32"/>
    <mergeCell ref="AB32:AD32"/>
    <mergeCell ref="AE32:AG32"/>
    <mergeCell ref="A20:A23"/>
    <mergeCell ref="B20:B23"/>
    <mergeCell ref="A28:A31"/>
    <mergeCell ref="B28:B31"/>
    <mergeCell ref="C28:I31"/>
    <mergeCell ref="J28:L28"/>
    <mergeCell ref="M28:O28"/>
    <mergeCell ref="C20:I23"/>
    <mergeCell ref="J20:L20"/>
    <mergeCell ref="M20:O20"/>
    <mergeCell ref="A24:A27"/>
    <mergeCell ref="B24:B27"/>
    <mergeCell ref="C24:I27"/>
    <mergeCell ref="J24:L24"/>
    <mergeCell ref="M24:O24"/>
    <mergeCell ref="BV16:BX19"/>
    <mergeCell ref="AH16:AJ16"/>
    <mergeCell ref="AK16:AM16"/>
    <mergeCell ref="AZ16:BB16"/>
    <mergeCell ref="BC16:BE16"/>
    <mergeCell ref="P28:R28"/>
    <mergeCell ref="S28:U28"/>
    <mergeCell ref="V28:X28"/>
    <mergeCell ref="Y28:AA28"/>
    <mergeCell ref="AB28:AD28"/>
    <mergeCell ref="AE28:AG28"/>
    <mergeCell ref="BN28:BO31"/>
    <mergeCell ref="BP28:BQ31"/>
    <mergeCell ref="BR28:BS31"/>
    <mergeCell ref="BT28:BU31"/>
    <mergeCell ref="BV28:BX31"/>
    <mergeCell ref="AN28:AP28"/>
    <mergeCell ref="AQ28:AS28"/>
    <mergeCell ref="P16:R16"/>
    <mergeCell ref="S16:U16"/>
    <mergeCell ref="V16:X16"/>
    <mergeCell ref="Y16:AA16"/>
    <mergeCell ref="Y20:AA20"/>
    <mergeCell ref="AB20:AD20"/>
    <mergeCell ref="BT12:BU15"/>
    <mergeCell ref="BV12:BX15"/>
    <mergeCell ref="BY12:BY15"/>
    <mergeCell ref="AZ12:BB12"/>
    <mergeCell ref="BC12:BE12"/>
    <mergeCell ref="AK8:AM8"/>
    <mergeCell ref="AZ8:BB8"/>
    <mergeCell ref="BC8:BE8"/>
    <mergeCell ref="BY16:BY19"/>
    <mergeCell ref="BJ16:BK19"/>
    <mergeCell ref="BL16:BM19"/>
    <mergeCell ref="BN16:BO19"/>
    <mergeCell ref="BP16:BQ19"/>
    <mergeCell ref="BR16:BS19"/>
    <mergeCell ref="BT16:BU19"/>
    <mergeCell ref="BF16:BG19"/>
    <mergeCell ref="BH16:BI19"/>
    <mergeCell ref="AN8:AP8"/>
    <mergeCell ref="AQ8:AS8"/>
    <mergeCell ref="AN12:AP12"/>
    <mergeCell ref="AQ12:AS12"/>
    <mergeCell ref="AN16:AP16"/>
    <mergeCell ref="AQ16:AS16"/>
    <mergeCell ref="AT8:AV8"/>
    <mergeCell ref="AT16:AV16"/>
    <mergeCell ref="AW16:AY16"/>
    <mergeCell ref="A12:A15"/>
    <mergeCell ref="B12:B15"/>
    <mergeCell ref="C12:I15"/>
    <mergeCell ref="J12:L12"/>
    <mergeCell ref="M12:O12"/>
    <mergeCell ref="A8:A11"/>
    <mergeCell ref="B8:B11"/>
    <mergeCell ref="C8:I11"/>
    <mergeCell ref="J8:L8"/>
    <mergeCell ref="M8:O8"/>
    <mergeCell ref="A16:A19"/>
    <mergeCell ref="B16:B19"/>
    <mergeCell ref="C16:I19"/>
    <mergeCell ref="J16:L16"/>
    <mergeCell ref="M16:O16"/>
    <mergeCell ref="BR8:BS11"/>
    <mergeCell ref="AB8:AD8"/>
    <mergeCell ref="AE8:AG8"/>
    <mergeCell ref="AH8:AJ8"/>
    <mergeCell ref="BF12:BG15"/>
    <mergeCell ref="BH12:BI15"/>
    <mergeCell ref="BJ12:BK15"/>
    <mergeCell ref="BL12:BM15"/>
    <mergeCell ref="P12:R12"/>
    <mergeCell ref="S12:U12"/>
    <mergeCell ref="AB12:AD12"/>
    <mergeCell ref="Y8:AA8"/>
    <mergeCell ref="BN12:BO15"/>
    <mergeCell ref="BP12:BQ15"/>
    <mergeCell ref="BR12:BS15"/>
    <mergeCell ref="AE12:AG12"/>
    <mergeCell ref="AH12:AJ12"/>
    <mergeCell ref="AK12:AM12"/>
    <mergeCell ref="V8:X8"/>
    <mergeCell ref="AW8:AY8"/>
    <mergeCell ref="AT12:AV12"/>
    <mergeCell ref="AW12:AY12"/>
    <mergeCell ref="BY4:BY7"/>
    <mergeCell ref="AN4:AP4"/>
    <mergeCell ref="Y4:AA4"/>
    <mergeCell ref="AB4:AD4"/>
    <mergeCell ref="AE4:AG4"/>
    <mergeCell ref="AH4:AJ4"/>
    <mergeCell ref="AK4:AM4"/>
    <mergeCell ref="AZ4:BB4"/>
    <mergeCell ref="BC4:BE4"/>
    <mergeCell ref="BF4:BG7"/>
    <mergeCell ref="BH4:BI7"/>
    <mergeCell ref="AW4:AY4"/>
    <mergeCell ref="A4:A7"/>
    <mergeCell ref="B4:B7"/>
    <mergeCell ref="C4:I7"/>
    <mergeCell ref="P4:R4"/>
    <mergeCell ref="S4:U4"/>
    <mergeCell ref="BT8:BU11"/>
    <mergeCell ref="BV8:BX11"/>
    <mergeCell ref="BY8:BY11"/>
    <mergeCell ref="BF8:BG11"/>
    <mergeCell ref="BH8:BI11"/>
    <mergeCell ref="BJ8:BK11"/>
    <mergeCell ref="BL8:BM11"/>
    <mergeCell ref="BN8:BO11"/>
    <mergeCell ref="BP8:BQ11"/>
    <mergeCell ref="V4:X4"/>
    <mergeCell ref="BJ4:BK7"/>
    <mergeCell ref="BL4:BM7"/>
    <mergeCell ref="BN4:BO7"/>
    <mergeCell ref="BP4:BQ7"/>
    <mergeCell ref="BR4:BS7"/>
    <mergeCell ref="BT4:BU7"/>
    <mergeCell ref="AQ4:AS4"/>
    <mergeCell ref="AT4:AV4"/>
    <mergeCell ref="BV4:BX7"/>
    <mergeCell ref="BF2:BI2"/>
    <mergeCell ref="BJ2:BO2"/>
    <mergeCell ref="BP2:BX2"/>
    <mergeCell ref="BN3:BO3"/>
    <mergeCell ref="C3:I3"/>
    <mergeCell ref="J3:O3"/>
    <mergeCell ref="P3:U3"/>
    <mergeCell ref="AN3:AS3"/>
    <mergeCell ref="AT3:AY3"/>
    <mergeCell ref="V3:AA3"/>
    <mergeCell ref="AB3:AG3"/>
    <mergeCell ref="AH3:AM3"/>
    <mergeCell ref="BP3:BQ3"/>
    <mergeCell ref="BR3:BS3"/>
    <mergeCell ref="BT3:BU3"/>
    <mergeCell ref="BV3:BX3"/>
    <mergeCell ref="AZ3:BE3"/>
    <mergeCell ref="BF3:BG3"/>
    <mergeCell ref="BH3:BI3"/>
    <mergeCell ref="BJ3:BK3"/>
    <mergeCell ref="BL3:BM3"/>
    <mergeCell ref="BT39:BU39"/>
    <mergeCell ref="BV39:BW39"/>
    <mergeCell ref="BX39:BY39"/>
    <mergeCell ref="BZ39:CA39"/>
    <mergeCell ref="BL39:BM39"/>
    <mergeCell ref="BN39:BO39"/>
    <mergeCell ref="BP39:BQ39"/>
    <mergeCell ref="CB39:CD39"/>
    <mergeCell ref="BO38:BR38"/>
    <mergeCell ref="BS38:BX38"/>
    <mergeCell ref="BY38:CD38"/>
    <mergeCell ref="C39:I39"/>
    <mergeCell ref="J39:O39"/>
    <mergeCell ref="P39:U39"/>
    <mergeCell ref="V39:AA39"/>
    <mergeCell ref="AB39:AG39"/>
    <mergeCell ref="AH39:AM39"/>
    <mergeCell ref="AZ39:BE39"/>
    <mergeCell ref="BF39:BK39"/>
    <mergeCell ref="BR39:BS39"/>
    <mergeCell ref="C40:I43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Z40:BB40"/>
    <mergeCell ref="BC40:BE40"/>
    <mergeCell ref="BF40:BH40"/>
    <mergeCell ref="BI40:BK40"/>
    <mergeCell ref="BR40:BS43"/>
    <mergeCell ref="BT40:BU43"/>
    <mergeCell ref="BX44:BY47"/>
    <mergeCell ref="BV40:BW43"/>
    <mergeCell ref="BX40:BY43"/>
    <mergeCell ref="AZ44:BB44"/>
    <mergeCell ref="BC44:BE44"/>
    <mergeCell ref="BF44:BH44"/>
    <mergeCell ref="BI44:BK44"/>
    <mergeCell ref="BR44:BS47"/>
    <mergeCell ref="BT44:BU47"/>
    <mergeCell ref="BV44:BW47"/>
    <mergeCell ref="BL40:BM43"/>
    <mergeCell ref="BN40:BO43"/>
    <mergeCell ref="BP40:BQ43"/>
    <mergeCell ref="C44:I47"/>
    <mergeCell ref="J44:L44"/>
    <mergeCell ref="M44:O44"/>
    <mergeCell ref="V44:X44"/>
    <mergeCell ref="Y44:AA44"/>
    <mergeCell ref="AB44:AD44"/>
    <mergeCell ref="AE44:AG44"/>
    <mergeCell ref="AH44:AJ44"/>
    <mergeCell ref="AK44:AM44"/>
    <mergeCell ref="S52:U52"/>
    <mergeCell ref="V52:X52"/>
    <mergeCell ref="Y52:AA52"/>
    <mergeCell ref="AH52:AJ52"/>
    <mergeCell ref="AK52:AM52"/>
    <mergeCell ref="BC48:BE48"/>
    <mergeCell ref="BF48:BH48"/>
    <mergeCell ref="BI48:BK48"/>
    <mergeCell ref="BR48:BS51"/>
    <mergeCell ref="AT52:AV52"/>
    <mergeCell ref="AW52:AY52"/>
    <mergeCell ref="BR72:BS75"/>
    <mergeCell ref="BT72:BU75"/>
    <mergeCell ref="BV72:BW75"/>
    <mergeCell ref="C68:I71"/>
    <mergeCell ref="J68:L68"/>
    <mergeCell ref="M68:O68"/>
    <mergeCell ref="P68:R68"/>
    <mergeCell ref="S68:U68"/>
    <mergeCell ref="BF68:BH68"/>
    <mergeCell ref="BI68:BK68"/>
    <mergeCell ref="BL72:BM75"/>
    <mergeCell ref="BN72:BO75"/>
    <mergeCell ref="BP72:BQ75"/>
    <mergeCell ref="BL68:BM71"/>
    <mergeCell ref="BN68:BO71"/>
    <mergeCell ref="BP68:BQ71"/>
    <mergeCell ref="S72:U72"/>
    <mergeCell ref="V72:X72"/>
    <mergeCell ref="Y72:AA72"/>
    <mergeCell ref="AB72:AD72"/>
    <mergeCell ref="AE72:AG72"/>
    <mergeCell ref="AH72:AJ72"/>
    <mergeCell ref="AK72:AM72"/>
    <mergeCell ref="AZ72:BB72"/>
    <mergeCell ref="CK68:CK71"/>
    <mergeCell ref="V68:X68"/>
    <mergeCell ref="Y68:AA68"/>
    <mergeCell ref="AB68:AD68"/>
    <mergeCell ref="AE68:AG68"/>
    <mergeCell ref="AH68:AJ68"/>
    <mergeCell ref="AK68:AM68"/>
    <mergeCell ref="C64:I67"/>
    <mergeCell ref="J64:L64"/>
    <mergeCell ref="BF64:BH64"/>
    <mergeCell ref="BI64:BK64"/>
    <mergeCell ref="BR64:BS67"/>
    <mergeCell ref="BT64:BU67"/>
    <mergeCell ref="BV64:BW67"/>
    <mergeCell ref="BX64:BY67"/>
    <mergeCell ref="BZ64:CA67"/>
    <mergeCell ref="BV68:BW71"/>
    <mergeCell ref="M64:O64"/>
    <mergeCell ref="P64:R64"/>
    <mergeCell ref="S64:U64"/>
    <mergeCell ref="V64:X64"/>
    <mergeCell ref="Y64:AA64"/>
    <mergeCell ref="AB64:AD64"/>
    <mergeCell ref="CB68:CD71"/>
    <mergeCell ref="AE64:AG64"/>
    <mergeCell ref="BZ40:CA43"/>
    <mergeCell ref="CB48:CD51"/>
    <mergeCell ref="CE48:CE51"/>
    <mergeCell ref="A52:A55"/>
    <mergeCell ref="B52:B55"/>
    <mergeCell ref="CK52:CK55"/>
    <mergeCell ref="A64:A67"/>
    <mergeCell ref="B64:B67"/>
    <mergeCell ref="CK64:CK67"/>
    <mergeCell ref="AZ64:BB64"/>
    <mergeCell ref="BC64:BE64"/>
    <mergeCell ref="AZ52:BB52"/>
    <mergeCell ref="BC52:BE52"/>
    <mergeCell ref="BF52:BH52"/>
    <mergeCell ref="BI52:BK52"/>
    <mergeCell ref="BR52:BS55"/>
    <mergeCell ref="BT52:BU55"/>
    <mergeCell ref="BV52:BW55"/>
    <mergeCell ref="BX52:BY55"/>
    <mergeCell ref="BZ52:CA55"/>
    <mergeCell ref="C52:I55"/>
    <mergeCell ref="J52:L52"/>
    <mergeCell ref="M52:O52"/>
    <mergeCell ref="P52:R52"/>
    <mergeCell ref="CK72:CK75"/>
    <mergeCell ref="BX72:BY75"/>
    <mergeCell ref="BZ72:CA75"/>
    <mergeCell ref="A40:A43"/>
    <mergeCell ref="B40:B43"/>
    <mergeCell ref="CK40:CK43"/>
    <mergeCell ref="A44:A47"/>
    <mergeCell ref="B44:B47"/>
    <mergeCell ref="CK44:CK47"/>
    <mergeCell ref="A48:A51"/>
    <mergeCell ref="B48:B51"/>
    <mergeCell ref="CK48:CK51"/>
    <mergeCell ref="BZ44:CA47"/>
    <mergeCell ref="C48:I51"/>
    <mergeCell ref="J48:L48"/>
    <mergeCell ref="M48:O48"/>
    <mergeCell ref="P48:R48"/>
    <mergeCell ref="S48:U48"/>
    <mergeCell ref="AB48:AD48"/>
    <mergeCell ref="AE48:AG48"/>
    <mergeCell ref="AH48:AJ48"/>
    <mergeCell ref="AK48:AM48"/>
    <mergeCell ref="AZ48:BB48"/>
    <mergeCell ref="C1:BI1"/>
    <mergeCell ref="BJ1:BX1"/>
    <mergeCell ref="A104:A107"/>
    <mergeCell ref="B104:B107"/>
    <mergeCell ref="A100:A103"/>
    <mergeCell ref="B100:B103"/>
    <mergeCell ref="B96:B99"/>
    <mergeCell ref="A92:A95"/>
    <mergeCell ref="B92:B95"/>
    <mergeCell ref="A96:A99"/>
    <mergeCell ref="A88:A91"/>
    <mergeCell ref="B88:B91"/>
    <mergeCell ref="A84:A87"/>
    <mergeCell ref="B84:B87"/>
    <mergeCell ref="A80:A83"/>
    <mergeCell ref="B80:B83"/>
    <mergeCell ref="A72:A75"/>
    <mergeCell ref="B72:B75"/>
    <mergeCell ref="A68:A71"/>
    <mergeCell ref="B68:B71"/>
    <mergeCell ref="C72:I75"/>
    <mergeCell ref="J72:L72"/>
    <mergeCell ref="M72:O72"/>
    <mergeCell ref="P72:R72"/>
    <mergeCell ref="C56:I59"/>
    <mergeCell ref="J56:L56"/>
    <mergeCell ref="M56:O56"/>
    <mergeCell ref="P56:R56"/>
    <mergeCell ref="S56:U56"/>
    <mergeCell ref="V56:X56"/>
    <mergeCell ref="Y56:AA56"/>
    <mergeCell ref="AB56:AD56"/>
    <mergeCell ref="AE56:AG56"/>
    <mergeCell ref="C60:I63"/>
    <mergeCell ref="J60:L60"/>
    <mergeCell ref="M60:O60"/>
    <mergeCell ref="P60:R60"/>
    <mergeCell ref="S60:U60"/>
    <mergeCell ref="V60:X60"/>
    <mergeCell ref="Y60:AA60"/>
    <mergeCell ref="AB60:AD60"/>
    <mergeCell ref="AE60:AG60"/>
    <mergeCell ref="A56:A59"/>
    <mergeCell ref="B56:B59"/>
    <mergeCell ref="CE56:CE59"/>
    <mergeCell ref="CK56:CK59"/>
    <mergeCell ref="A60:A63"/>
    <mergeCell ref="B60:B63"/>
    <mergeCell ref="CE60:CE63"/>
    <mergeCell ref="CK60:CK63"/>
    <mergeCell ref="AN39:AS39"/>
    <mergeCell ref="AT39:AY39"/>
    <mergeCell ref="AN40:AP40"/>
    <mergeCell ref="AQ40:AS40"/>
    <mergeCell ref="AT40:AV40"/>
    <mergeCell ref="AW40:AY40"/>
    <mergeCell ref="AN44:AP44"/>
    <mergeCell ref="AQ44:AS44"/>
    <mergeCell ref="AT44:AV44"/>
    <mergeCell ref="AW44:AY44"/>
    <mergeCell ref="AN48:AP48"/>
    <mergeCell ref="AQ48:AS48"/>
    <mergeCell ref="AT48:AV48"/>
    <mergeCell ref="AW48:AY48"/>
    <mergeCell ref="AN52:AP52"/>
    <mergeCell ref="AQ52:AS52"/>
    <mergeCell ref="AN56:AP56"/>
    <mergeCell ref="AQ56:AS56"/>
    <mergeCell ref="AT56:AV56"/>
    <mergeCell ref="AW56:AY56"/>
    <mergeCell ref="AT60:AV60"/>
    <mergeCell ref="AW60:AY60"/>
    <mergeCell ref="AN64:AP64"/>
    <mergeCell ref="AQ64:AS64"/>
    <mergeCell ref="AT64:AV64"/>
    <mergeCell ref="AW64:AY64"/>
    <mergeCell ref="AN72:AP72"/>
    <mergeCell ref="AQ72:AS72"/>
    <mergeCell ref="AZ60:BB60"/>
    <mergeCell ref="BC60:BE60"/>
    <mergeCell ref="AN68:AP68"/>
    <mergeCell ref="AQ68:AS68"/>
    <mergeCell ref="BF60:BH60"/>
    <mergeCell ref="BI60:BK60"/>
    <mergeCell ref="AH64:AJ64"/>
    <mergeCell ref="AK64:AM64"/>
    <mergeCell ref="AT72:AV72"/>
    <mergeCell ref="AW72:AY72"/>
    <mergeCell ref="AH60:AJ60"/>
    <mergeCell ref="AK60:AM60"/>
    <mergeCell ref="BC72:BE72"/>
    <mergeCell ref="AZ56:BB56"/>
    <mergeCell ref="BC56:BE56"/>
    <mergeCell ref="BF56:BH56"/>
    <mergeCell ref="BI56:BK56"/>
    <mergeCell ref="BL56:BM59"/>
    <mergeCell ref="BN56:BO59"/>
    <mergeCell ref="BP56:BQ59"/>
    <mergeCell ref="BI72:BK72"/>
    <mergeCell ref="AT68:AV68"/>
    <mergeCell ref="AW68:AY68"/>
  </mergeCells>
  <phoneticPr fontId="1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47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1:K33"/>
  <sheetViews>
    <sheetView topLeftCell="A4" workbookViewId="0">
      <selection activeCell="L22" sqref="L22"/>
    </sheetView>
  </sheetViews>
  <sheetFormatPr defaultRowHeight="13.5" x14ac:dyDescent="0.15"/>
  <cols>
    <col min="1" max="1" width="3.25" style="10" customWidth="1"/>
    <col min="2" max="2" width="6.125" style="1" customWidth="1"/>
    <col min="3" max="3" width="29.25" style="1" customWidth="1"/>
    <col min="4" max="10" width="6.125" style="1" customWidth="1"/>
    <col min="11" max="11" width="8.875" customWidth="1"/>
    <col min="12" max="12" width="11.25" customWidth="1"/>
    <col min="13" max="13" width="5.625" customWidth="1"/>
  </cols>
  <sheetData>
    <row r="1" spans="2:11" ht="21.75" customHeight="1" thickBot="1" x14ac:dyDescent="0.2">
      <c r="B1" s="1125" t="str">
        <f>カブス星取表!C1</f>
        <v>令和4年度 第14回 函館地区カブスリーグU-15</v>
      </c>
      <c r="C1" s="1126"/>
      <c r="D1" s="1126"/>
      <c r="E1" s="1126"/>
      <c r="F1" s="1126"/>
      <c r="G1" s="1126"/>
      <c r="H1" s="1126"/>
      <c r="I1" s="1126" t="s">
        <v>23</v>
      </c>
      <c r="J1" s="1126"/>
      <c r="K1" s="1127"/>
    </row>
    <row r="2" spans="2:11" ht="11.25" customHeight="1" x14ac:dyDescent="0.1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15">
      <c r="C3" s="9" t="s">
        <v>26</v>
      </c>
      <c r="D3" s="4"/>
      <c r="E3" s="4"/>
      <c r="F3" s="4"/>
      <c r="G3" s="1124" t="s">
        <v>25</v>
      </c>
      <c r="H3" s="1124"/>
      <c r="I3" s="1128" t="str">
        <f>カブス星取表!BJ2</f>
        <v>4月29日(金)</v>
      </c>
      <c r="J3" s="1128"/>
      <c r="K3" s="1128"/>
    </row>
    <row r="4" spans="2:11" ht="21.75" customHeight="1" x14ac:dyDescent="0.1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15">
      <c r="B5" s="5">
        <v>1</v>
      </c>
      <c r="C5" s="6" t="str">
        <f>VLOOKUP($B5,カブス星取表!$A$4:$BX$35,3,0)</f>
        <v>上磯中</v>
      </c>
      <c r="D5" s="5">
        <f>VLOOKUP($B5,カブス星取表!$A$4:$BX$35,66,0)</f>
        <v>34</v>
      </c>
      <c r="E5" s="5">
        <f>VLOOKUP($B5,カブス星取表!$A$4:$BX$35,58,0)</f>
        <v>12</v>
      </c>
      <c r="F5" s="5">
        <f>VLOOKUP($B5,カブス星取表!$A$4:$BX$35,60,0)</f>
        <v>11</v>
      </c>
      <c r="G5" s="5">
        <f>VLOOKUP($B5,カブス星取表!$A$4:$BX$35,62,0)</f>
        <v>1</v>
      </c>
      <c r="H5" s="5">
        <f>VLOOKUP($B5,カブス星取表!$A$4:$BX$35,64,0)</f>
        <v>0</v>
      </c>
      <c r="I5" s="5">
        <f>VLOOKUP($B5,カブス星取表!$A$4:$BX$35,68,0)</f>
        <v>43</v>
      </c>
      <c r="J5" s="5">
        <f>VLOOKUP($B5,カブス星取表!$A$4:$BX$35,70,0)</f>
        <v>1</v>
      </c>
      <c r="K5" s="5">
        <f>VLOOKUP($B5,カブス星取表!$A$4:$BX$35,72,0)</f>
        <v>42</v>
      </c>
    </row>
    <row r="6" spans="2:11" ht="21.75" customHeight="1" x14ac:dyDescent="0.15">
      <c r="B6" s="7">
        <v>2</v>
      </c>
      <c r="C6" s="8" t="str">
        <f>VLOOKUP($B6,カブス星取表!$A$4:$BX$35,3,0)</f>
        <v>七飯・知内・松前</v>
      </c>
      <c r="D6" s="7">
        <f>VLOOKUP($B6,カブス星取表!$A$4:$BX$35,66,0)</f>
        <v>22</v>
      </c>
      <c r="E6" s="7">
        <f>VLOOKUP($B6,カブス星取表!$A$4:$BX$35,58,0)</f>
        <v>13</v>
      </c>
      <c r="F6" s="7">
        <f>VLOOKUP($B6,カブス星取表!$A$4:$BX$35,60,0)</f>
        <v>7</v>
      </c>
      <c r="G6" s="7">
        <f>VLOOKUP($B6,カブス星取表!$A$4:$BX$35,62,0)</f>
        <v>1</v>
      </c>
      <c r="H6" s="7">
        <f>VLOOKUP($B6,カブス星取表!$A$4:$BX$35,64,0)</f>
        <v>5</v>
      </c>
      <c r="I6" s="7">
        <f>VLOOKUP($B6,カブス星取表!$A$4:$BX$35,68,0)</f>
        <v>28</v>
      </c>
      <c r="J6" s="7">
        <f>VLOOKUP($B6,カブス星取表!$A$4:$BX$35,70,0)</f>
        <v>11</v>
      </c>
      <c r="K6" s="7">
        <f>VLOOKUP($B6,カブス星取表!$A$4:$BX$35,72,0)</f>
        <v>17</v>
      </c>
    </row>
    <row r="7" spans="2:11" ht="21.75" customHeight="1" x14ac:dyDescent="0.15">
      <c r="B7" s="5">
        <v>3</v>
      </c>
      <c r="C7" s="6" t="str">
        <f>VLOOKUP($B7,カブス星取表!$A$4:$BX$35,3,0)</f>
        <v>浜分中</v>
      </c>
      <c r="D7" s="5">
        <f>VLOOKUP($B7,カブス星取表!$A$4:$BX$35,66,0)</f>
        <v>22</v>
      </c>
      <c r="E7" s="5">
        <f>VLOOKUP($B7,カブス星取表!$A$4:$BX$35,58,0)</f>
        <v>12</v>
      </c>
      <c r="F7" s="5">
        <f>VLOOKUP($B7,カブス星取表!$A$4:$BX$35,60,0)</f>
        <v>7</v>
      </c>
      <c r="G7" s="5">
        <f>VLOOKUP($B7,カブス星取表!$A$4:$BX$35,62,0)</f>
        <v>1</v>
      </c>
      <c r="H7" s="5">
        <f>VLOOKUP($B7,カブス星取表!$A$4:$BX$35,64,0)</f>
        <v>4</v>
      </c>
      <c r="I7" s="5">
        <f>VLOOKUP($B7,カブス星取表!$A$4:$BX$35,68,0)</f>
        <v>22</v>
      </c>
      <c r="J7" s="5">
        <f>VLOOKUP($B7,カブス星取表!$A$4:$BX$35,70,0)</f>
        <v>9</v>
      </c>
      <c r="K7" s="5">
        <f>VLOOKUP($B7,カブス星取表!$A$4:$BX$35,72,0)</f>
        <v>13</v>
      </c>
    </row>
    <row r="8" spans="2:11" ht="21.75" customHeight="1" x14ac:dyDescent="0.15">
      <c r="B8" s="7">
        <v>4</v>
      </c>
      <c r="C8" s="8" t="str">
        <f>VLOOKUP($B8,カブス星取表!$A$4:$BX$35,3,0)</f>
        <v>亀田中</v>
      </c>
      <c r="D8" s="7">
        <f>VLOOKUP($B8,カブス星取表!$A$4:$BX$35,66,0)</f>
        <v>21</v>
      </c>
      <c r="E8" s="7">
        <f>VLOOKUP($B8,カブス星取表!$A$4:$BX$35,58,0)</f>
        <v>11</v>
      </c>
      <c r="F8" s="7">
        <f>VLOOKUP($B8,カブス星取表!$A$4:$BX$35,60,0)</f>
        <v>7</v>
      </c>
      <c r="G8" s="7">
        <f>VLOOKUP($B8,カブス星取表!$A$4:$BX$35,62,0)</f>
        <v>0</v>
      </c>
      <c r="H8" s="7">
        <f>VLOOKUP($B8,カブス星取表!$A$4:$BX$35,64,0)</f>
        <v>4</v>
      </c>
      <c r="I8" s="7">
        <f>VLOOKUP($B8,カブス星取表!$A$4:$BX$35,68,0)</f>
        <v>32</v>
      </c>
      <c r="J8" s="7">
        <f>VLOOKUP($B8,カブス星取表!$A$4:$BX$35,70,0)</f>
        <v>20</v>
      </c>
      <c r="K8" s="7">
        <f>VLOOKUP($B8,カブス星取表!$A$4:$BX$35,72,0)</f>
        <v>12</v>
      </c>
    </row>
    <row r="9" spans="2:11" ht="21.75" customHeight="1" x14ac:dyDescent="0.15">
      <c r="B9" s="5">
        <v>5</v>
      </c>
      <c r="C9" s="6" t="str">
        <f>VLOOKUP($B9,カブス星取表!$A$4:$BX$35,3,0)</f>
        <v>S・イーグル3rd</v>
      </c>
      <c r="D9" s="5">
        <f>VLOOKUP($B9,カブス星取表!$A$4:$BX$35,66,0)</f>
        <v>16</v>
      </c>
      <c r="E9" s="5">
        <f>VLOOKUP($B9,カブス星取表!$A$4:$BX$35,58,0)</f>
        <v>11</v>
      </c>
      <c r="F9" s="5">
        <f>VLOOKUP($B9,カブス星取表!$A$4:$BX$35,60,0)</f>
        <v>5</v>
      </c>
      <c r="G9" s="5">
        <f>VLOOKUP($B9,カブス星取表!$A$4:$BX$35,62,0)</f>
        <v>1</v>
      </c>
      <c r="H9" s="5">
        <f>VLOOKUP($B9,カブス星取表!$A$4:$BX$35,64,0)</f>
        <v>5</v>
      </c>
      <c r="I9" s="5">
        <f>VLOOKUP($B9,カブス星取表!$A$4:$BX$35,68,0)</f>
        <v>10</v>
      </c>
      <c r="J9" s="5">
        <f>VLOOKUP($B9,カブス星取表!$A$4:$BX$35,70,0)</f>
        <v>20</v>
      </c>
      <c r="K9" s="5">
        <f>VLOOKUP($B9,カブス星取表!$A$4:$BX$35,72,0)</f>
        <v>-10</v>
      </c>
    </row>
    <row r="10" spans="2:11" ht="21.75" customHeight="1" x14ac:dyDescent="0.15">
      <c r="B10" s="7">
        <v>6</v>
      </c>
      <c r="C10" s="8" t="str">
        <f>VLOOKUP($B10,カブス星取表!$A$4:$BX$35,3,0)</f>
        <v>桔梗中</v>
      </c>
      <c r="D10" s="7">
        <f>VLOOKUP($B10,カブス星取表!$A$4:$BX$35,66,0)</f>
        <v>10</v>
      </c>
      <c r="E10" s="7">
        <f>VLOOKUP($B10,カブス星取表!$A$4:$BX$35,58,0)</f>
        <v>11</v>
      </c>
      <c r="F10" s="7">
        <f>VLOOKUP($B10,カブス星取表!$A$4:$BX$35,60,0)</f>
        <v>3</v>
      </c>
      <c r="G10" s="7">
        <f>VLOOKUP($B10,カブス星取表!$A$4:$BX$35,62,0)</f>
        <v>1</v>
      </c>
      <c r="H10" s="7">
        <f>VLOOKUP($B10,カブス星取表!$A$4:$BX$35,64,0)</f>
        <v>7</v>
      </c>
      <c r="I10" s="7">
        <f>VLOOKUP($B10,カブス星取表!$A$4:$BX$35,68,0)</f>
        <v>6</v>
      </c>
      <c r="J10" s="7">
        <f>VLOOKUP($B10,カブス星取表!$A$4:$BX$35,70,0)</f>
        <v>23</v>
      </c>
      <c r="K10" s="7">
        <f>VLOOKUP($B10,カブス星取表!$A$4:$BX$35,72,0)</f>
        <v>-17</v>
      </c>
    </row>
    <row r="11" spans="2:11" ht="21.75" customHeight="1" x14ac:dyDescent="0.15">
      <c r="B11" s="5">
        <v>7</v>
      </c>
      <c r="C11" s="6" t="str">
        <f>VLOOKUP($B11,カブス星取表!$A$4:$BX$35,3,0)</f>
        <v>コラソン・バロン</v>
      </c>
      <c r="D11" s="5">
        <f>VLOOKUP($B11,カブス星取表!$A$4:$BX$35,66,0)</f>
        <v>8</v>
      </c>
      <c r="E11" s="5">
        <f>VLOOKUP($B11,カブス星取表!$A$4:$BX$35,58,0)</f>
        <v>11</v>
      </c>
      <c r="F11" s="5">
        <f>VLOOKUP($B11,カブス星取表!$A$4:$BX$35,60,0)</f>
        <v>2</v>
      </c>
      <c r="G11" s="5">
        <f>VLOOKUP($B11,カブス星取表!$A$4:$BX$35,62,0)</f>
        <v>2</v>
      </c>
      <c r="H11" s="5">
        <f>VLOOKUP($B11,カブス星取表!$A$4:$BX$35,64,0)</f>
        <v>7</v>
      </c>
      <c r="I11" s="5">
        <f>VLOOKUP($B11,カブス星取表!$A$4:$BX$35,68,0)</f>
        <v>7</v>
      </c>
      <c r="J11" s="5">
        <f>VLOOKUP($B11,カブス星取表!$A$4:$BX$35,70,0)</f>
        <v>27</v>
      </c>
      <c r="K11" s="5">
        <f>VLOOKUP($B11,カブス星取表!$A$4:$BX$35,72,0)</f>
        <v>-20</v>
      </c>
    </row>
    <row r="12" spans="2:11" ht="21.75" customHeight="1" x14ac:dyDescent="0.15">
      <c r="B12" s="7">
        <v>8</v>
      </c>
      <c r="C12" s="8" t="str">
        <f>VLOOKUP($B12,カブス星取表!$A$4:$BX$35,3,0)</f>
        <v>森・砂原</v>
      </c>
      <c r="D12" s="7">
        <f>VLOOKUP($B12,カブス星取表!$A$4:$BX$35,66,0)</f>
        <v>1</v>
      </c>
      <c r="E12" s="7">
        <f>VLOOKUP($B12,カブス星取表!$A$4:$BX$35,58,0)</f>
        <v>12</v>
      </c>
      <c r="F12" s="7">
        <f>VLOOKUP($B12,カブス星取表!$A$4:$BX$35,60,0)</f>
        <v>0</v>
      </c>
      <c r="G12" s="7">
        <f>VLOOKUP($B12,カブス星取表!$A$4:$BX$35,62,0)</f>
        <v>1</v>
      </c>
      <c r="H12" s="7">
        <f>VLOOKUP($B12,カブス星取表!$A$4:$BX$35,64,0)</f>
        <v>11</v>
      </c>
      <c r="I12" s="7">
        <f>VLOOKUP($B12,カブス星取表!$A$4:$BX$35,68,0)</f>
        <v>1</v>
      </c>
      <c r="J12" s="7">
        <f>VLOOKUP($B12,カブス星取表!$A$4:$BX$35,70,0)</f>
        <v>41</v>
      </c>
      <c r="K12" s="7">
        <f>VLOOKUP($B12,カブス星取表!$A$4:$BX$35,72,0)</f>
        <v>-40</v>
      </c>
    </row>
    <row r="13" spans="2:11" ht="11.25" customHeight="1" x14ac:dyDescent="0.15">
      <c r="B13"/>
      <c r="C13"/>
      <c r="D13"/>
      <c r="E13"/>
      <c r="F13"/>
      <c r="G13"/>
      <c r="H13"/>
      <c r="I13"/>
      <c r="J13"/>
    </row>
    <row r="14" spans="2:11" ht="21.75" customHeight="1" x14ac:dyDescent="0.15">
      <c r="C14" s="9" t="s">
        <v>27</v>
      </c>
      <c r="D14" s="4"/>
      <c r="E14" s="4"/>
      <c r="F14" s="4"/>
      <c r="G14" s="1124"/>
      <c r="H14" s="1124"/>
      <c r="I14" s="1124"/>
      <c r="J14" s="1124"/>
      <c r="K14" s="1124"/>
    </row>
    <row r="15" spans="2:11" ht="21.75" customHeight="1" x14ac:dyDescent="0.15"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3" t="s">
        <v>8</v>
      </c>
      <c r="K15" s="3" t="s">
        <v>9</v>
      </c>
    </row>
    <row r="16" spans="2:11" ht="21.75" customHeight="1" x14ac:dyDescent="0.15">
      <c r="B16" s="5">
        <v>1</v>
      </c>
      <c r="C16" s="6" t="str">
        <f>VLOOKUP($B16,カブス星取表!$A$40:$CD$75,3,0)</f>
        <v>プレイフル</v>
      </c>
      <c r="D16" s="5">
        <f>VLOOKUP($B16,カブス星取表!$A$40:$CD$75,72,0)</f>
        <v>40</v>
      </c>
      <c r="E16" s="5">
        <f>VLOOKUP($B16,カブス星取表!$A$40:$CD$75,64,0)</f>
        <v>14</v>
      </c>
      <c r="F16" s="5">
        <f>VLOOKUP($B16,カブス星取表!$A$40:$CD$75,66,0)</f>
        <v>13</v>
      </c>
      <c r="G16" s="5">
        <f>VLOOKUP($B16,カブス星取表!$A$40:$CD$75,68,0)</f>
        <v>1</v>
      </c>
      <c r="H16" s="5">
        <f>VLOOKUP($B16,カブス星取表!$A$40:$CD$75,70,0)</f>
        <v>0</v>
      </c>
      <c r="I16" s="5">
        <f>VLOOKUP($B16,カブス星取表!$A$40:$CD$75,74,0)</f>
        <v>91</v>
      </c>
      <c r="J16" s="5">
        <f>VLOOKUP($B16,カブス星取表!$A$40:$CD$75,76,0)</f>
        <v>5</v>
      </c>
      <c r="K16" s="5">
        <f>VLOOKUP($B16,カブス星取表!$A$40:$CD$75,78,0)</f>
        <v>86</v>
      </c>
    </row>
    <row r="17" spans="2:11" ht="21.75" customHeight="1" x14ac:dyDescent="0.15">
      <c r="B17" s="99">
        <v>2</v>
      </c>
      <c r="C17" s="100" t="str">
        <f>VLOOKUP($B17,カブス星取表!$A$40:$CD$75,3,0)</f>
        <v>大中山・八雲・鹿部</v>
      </c>
      <c r="D17" s="99">
        <f>VLOOKUP($B17,カブス星取表!$A$40:$CD$75,72,0)</f>
        <v>26</v>
      </c>
      <c r="E17" s="99">
        <f>VLOOKUP($B17,カブス星取表!$A$40:$CD$75,64,0)</f>
        <v>12</v>
      </c>
      <c r="F17" s="99">
        <f>VLOOKUP($B17,カブス星取表!$A$40:$CD$75,66,0)</f>
        <v>8</v>
      </c>
      <c r="G17" s="99">
        <f>VLOOKUP($B17,カブス星取表!$A$40:$CD$75,68,0)</f>
        <v>2</v>
      </c>
      <c r="H17" s="99">
        <f>VLOOKUP($B17,カブス星取表!$A$40:$CD$75,70,0)</f>
        <v>2</v>
      </c>
      <c r="I17" s="99">
        <f>VLOOKUP($B17,カブス星取表!$A$40:$CD$75,74,0)</f>
        <v>23</v>
      </c>
      <c r="J17" s="99">
        <f>VLOOKUP($B17,カブス星取表!$A$40:$CD$75,76,0)</f>
        <v>9</v>
      </c>
      <c r="K17" s="99">
        <f>VLOOKUP($B17,カブス星取表!$A$40:$CD$75,78,0)</f>
        <v>14</v>
      </c>
    </row>
    <row r="18" spans="2:11" ht="21.75" customHeight="1" x14ac:dyDescent="0.15">
      <c r="B18" s="5">
        <v>3</v>
      </c>
      <c r="C18" s="6" t="str">
        <f>VLOOKUP($B18,カブス星取表!$A$40:$CD$75,3,0)</f>
        <v>港中</v>
      </c>
      <c r="D18" s="5">
        <f>VLOOKUP($B18,カブス星取表!$A$40:$CD$75,72,0)</f>
        <v>22</v>
      </c>
      <c r="E18" s="5">
        <f>VLOOKUP($B18,カブス星取表!$A$40:$CD$75,64,0)</f>
        <v>12</v>
      </c>
      <c r="F18" s="5">
        <f>VLOOKUP($B18,カブス星取表!$A$40:$CD$75,66,0)</f>
        <v>7</v>
      </c>
      <c r="G18" s="5">
        <f>VLOOKUP($B18,カブス星取表!$A$40:$CD$75,68,0)</f>
        <v>1</v>
      </c>
      <c r="H18" s="5">
        <f>VLOOKUP($B18,カブス星取表!$A$40:$CD$75,70,0)</f>
        <v>4</v>
      </c>
      <c r="I18" s="5">
        <f>VLOOKUP($B18,カブス星取表!$A$40:$CD$75,74,0)</f>
        <v>23</v>
      </c>
      <c r="J18" s="5">
        <f>VLOOKUP($B18,カブス星取表!$A$40:$CD$75,76,0)</f>
        <v>29</v>
      </c>
      <c r="K18" s="5">
        <f>VLOOKUP($B18,カブス星取表!$A$40:$CD$75,78,0)</f>
        <v>-6</v>
      </c>
    </row>
    <row r="19" spans="2:11" ht="21.75" customHeight="1" x14ac:dyDescent="0.15">
      <c r="B19" s="99">
        <v>4</v>
      </c>
      <c r="C19" s="100" t="str">
        <f>VLOOKUP($B19,カブス星取表!$A$40:$CD$75,3,0)</f>
        <v>本通中</v>
      </c>
      <c r="D19" s="99">
        <f>VLOOKUP($B19,カブス星取表!$A$40:$CD$75,72,0)</f>
        <v>19</v>
      </c>
      <c r="E19" s="99">
        <f>VLOOKUP($B19,カブス星取表!$A$40:$CD$75,64,0)</f>
        <v>13</v>
      </c>
      <c r="F19" s="99">
        <f>VLOOKUP($B19,カブス星取表!$A$40:$CD$75,66,0)</f>
        <v>6</v>
      </c>
      <c r="G19" s="99">
        <f>VLOOKUP($B19,カブス星取表!$A$40:$CD$75,68,0)</f>
        <v>1</v>
      </c>
      <c r="H19" s="99">
        <f>VLOOKUP($B19,カブス星取表!$A$40:$CD$75,70,0)</f>
        <v>6</v>
      </c>
      <c r="I19" s="99">
        <f>VLOOKUP($B19,カブス星取表!$A$40:$CD$75,74,0)</f>
        <v>23</v>
      </c>
      <c r="J19" s="99">
        <f>VLOOKUP($B19,カブス星取表!$A$40:$CD$75,76,0)</f>
        <v>25</v>
      </c>
      <c r="K19" s="99">
        <f>VLOOKUP($B19,カブス星取表!$A$40:$CD$75,78,0)</f>
        <v>-2</v>
      </c>
    </row>
    <row r="20" spans="2:11" ht="21.75" customHeight="1" x14ac:dyDescent="0.15">
      <c r="B20" s="5">
        <v>5</v>
      </c>
      <c r="C20" s="6" t="str">
        <f>VLOOKUP($B20,カブス星取表!$A$40:$CD$75,3,0)</f>
        <v>湯川中</v>
      </c>
      <c r="D20" s="5">
        <f>VLOOKUP($B20,カブス星取表!$A$40:$CD$75,72,0)</f>
        <v>18</v>
      </c>
      <c r="E20" s="5">
        <f>VLOOKUP($B20,カブス星取表!$A$40:$CD$75,64,0)</f>
        <v>11</v>
      </c>
      <c r="F20" s="5">
        <f>VLOOKUP($B20,カブス星取表!$A$40:$CD$75,66,0)</f>
        <v>6</v>
      </c>
      <c r="G20" s="5">
        <f>VLOOKUP($B20,カブス星取表!$A$40:$CD$75,68,0)</f>
        <v>0</v>
      </c>
      <c r="H20" s="5">
        <f>VLOOKUP($B20,カブス星取表!$A$40:$CD$75,70,0)</f>
        <v>5</v>
      </c>
      <c r="I20" s="5">
        <f>VLOOKUP($B20,カブス星取表!$A$40:$CD$75,74,0)</f>
        <v>21</v>
      </c>
      <c r="J20" s="5">
        <f>VLOOKUP($B20,カブス星取表!$A$40:$CD$75,76,0)</f>
        <v>14</v>
      </c>
      <c r="K20" s="5">
        <f>VLOOKUP($B20,カブス星取表!$A$40:$CD$75,78,0)</f>
        <v>7</v>
      </c>
    </row>
    <row r="21" spans="2:11" ht="21.75" customHeight="1" x14ac:dyDescent="0.15">
      <c r="B21" s="99">
        <v>6</v>
      </c>
      <c r="C21" s="100" t="str">
        <f>VLOOKUP($B21,カブス星取表!$A$40:$CD$75,3,0)</f>
        <v>北中</v>
      </c>
      <c r="D21" s="99">
        <f>VLOOKUP($B21,カブス星取表!$A$40:$CD$75,72,0)</f>
        <v>13</v>
      </c>
      <c r="E21" s="99">
        <f>VLOOKUP($B21,カブス星取表!$A$40:$CD$75,64,0)</f>
        <v>10</v>
      </c>
      <c r="F21" s="99">
        <f>VLOOKUP($B21,カブス星取表!$A$40:$CD$75,66,0)</f>
        <v>4</v>
      </c>
      <c r="G21" s="99">
        <f>VLOOKUP($B21,カブス星取表!$A$40:$CD$75,68,0)</f>
        <v>1</v>
      </c>
      <c r="H21" s="99">
        <f>VLOOKUP($B21,カブス星取表!$A$40:$CD$75,70,0)</f>
        <v>5</v>
      </c>
      <c r="I21" s="99">
        <f>VLOOKUP($B21,カブス星取表!$A$40:$CD$75,74,0)</f>
        <v>19</v>
      </c>
      <c r="J21" s="99">
        <f>VLOOKUP($B21,カブス星取表!$A$40:$CD$75,76,0)</f>
        <v>35</v>
      </c>
      <c r="K21" s="99">
        <f>VLOOKUP($B21,カブス星取表!$A$40:$CD$75,78,0)</f>
        <v>-16</v>
      </c>
    </row>
    <row r="22" spans="2:11" ht="21.75" customHeight="1" x14ac:dyDescent="0.15">
      <c r="B22" s="5">
        <v>7</v>
      </c>
      <c r="C22" s="6" t="str">
        <f>VLOOKUP($B22,カブス星取表!$A$40:$CD$75,3,0)</f>
        <v>巴中</v>
      </c>
      <c r="D22" s="5">
        <f>VLOOKUP($B22,カブス星取表!$A$40:$CD$75,72,0)</f>
        <v>11</v>
      </c>
      <c r="E22" s="5">
        <f>VLOOKUP($B22,カブス星取表!$A$40:$CD$75,64,0)</f>
        <v>13</v>
      </c>
      <c r="F22" s="5">
        <f>VLOOKUP($B22,カブス星取表!$A$40:$CD$75,66,0)</f>
        <v>2</v>
      </c>
      <c r="G22" s="5">
        <f>VLOOKUP($B22,カブス星取表!$A$40:$CD$75,68,0)</f>
        <v>5</v>
      </c>
      <c r="H22" s="5">
        <f>VLOOKUP($B22,カブス星取表!$A$40:$CD$75,70,0)</f>
        <v>6</v>
      </c>
      <c r="I22" s="5">
        <f>VLOOKUP($B22,カブス星取表!$A$40:$CD$75,74,0)</f>
        <v>13</v>
      </c>
      <c r="J22" s="5">
        <f>VLOOKUP($B22,カブス星取表!$A$40:$CD$75,76,0)</f>
        <v>29</v>
      </c>
      <c r="K22" s="5">
        <f>VLOOKUP($B22,カブス星取表!$A$40:$CD$75,78,0)</f>
        <v>-16</v>
      </c>
    </row>
    <row r="23" spans="2:11" ht="21.75" customHeight="1" x14ac:dyDescent="0.15">
      <c r="B23" s="99">
        <v>8</v>
      </c>
      <c r="C23" s="100" t="str">
        <f>VLOOKUP($B23,カブス星取表!$A$40:$CD$75,3,0)</f>
        <v>青柳中</v>
      </c>
      <c r="D23" s="99">
        <f>VLOOKUP($B23,カブス星取表!$A$40:$CD$75,72,0)</f>
        <v>3</v>
      </c>
      <c r="E23" s="99">
        <f>VLOOKUP($B23,カブス星取表!$A$40:$CD$75,64,0)</f>
        <v>13</v>
      </c>
      <c r="F23" s="99">
        <f>VLOOKUP($B23,カブス星取表!$A$40:$CD$75,66,0)</f>
        <v>0</v>
      </c>
      <c r="G23" s="99">
        <f>VLOOKUP($B23,カブス星取表!$A$40:$CD$75,68,0)</f>
        <v>3</v>
      </c>
      <c r="H23" s="99">
        <f>VLOOKUP($B23,カブス星取表!$A$40:$CD$75,70,0)</f>
        <v>10</v>
      </c>
      <c r="I23" s="99">
        <f>VLOOKUP($B23,カブス星取表!$A$40:$CD$75,74,0)</f>
        <v>7</v>
      </c>
      <c r="J23" s="99">
        <f>VLOOKUP($B23,カブス星取表!$A$40:$CD$75,76,0)</f>
        <v>53</v>
      </c>
      <c r="K23" s="99">
        <f>VLOOKUP($B23,カブス星取表!$A$40:$CD$75,78,0)</f>
        <v>-46</v>
      </c>
    </row>
    <row r="24" spans="2:11" ht="21.75" customHeight="1" x14ac:dyDescent="0.15">
      <c r="B24" s="5">
        <v>9</v>
      </c>
      <c r="C24" s="6" t="str">
        <f>VLOOKUP($B24,カブス星取表!$A$40:$CD$75,3,0)</f>
        <v>ラ・サール</v>
      </c>
      <c r="D24" s="5">
        <f>VLOOKUP($B24,カブス星取表!$A$40:$CD$75,72,0)</f>
        <v>2</v>
      </c>
      <c r="E24" s="5">
        <f>VLOOKUP($B24,カブス星取表!$A$40:$CD$75,64,0)</f>
        <v>10</v>
      </c>
      <c r="F24" s="5">
        <f>VLOOKUP($B24,カブス星取表!$A$40:$CD$75,66,0)</f>
        <v>0</v>
      </c>
      <c r="G24" s="5">
        <f>VLOOKUP($B24,カブス星取表!$A$40:$CD$75,68,0)</f>
        <v>2</v>
      </c>
      <c r="H24" s="5">
        <f>VLOOKUP($B24,カブス星取表!$A$40:$CD$75,70,0)</f>
        <v>8</v>
      </c>
      <c r="I24" s="5">
        <f>VLOOKUP($B24,カブス星取表!$A$40:$CD$75,74,0)</f>
        <v>10</v>
      </c>
      <c r="J24" s="5">
        <f>VLOOKUP($B24,カブス星取表!$A$40:$CD$75,76,0)</f>
        <v>46</v>
      </c>
      <c r="K24" s="5">
        <f>VLOOKUP($B24,カブス星取表!$A$40:$CD$75,78,0)</f>
        <v>-36</v>
      </c>
    </row>
    <row r="25" spans="2:11" ht="21.75" customHeight="1" x14ac:dyDescent="0.15"/>
    <row r="26" spans="2:11" ht="21.75" customHeight="1" x14ac:dyDescent="0.15"/>
    <row r="27" spans="2:11" ht="21.75" customHeight="1" x14ac:dyDescent="0.15"/>
    <row r="28" spans="2:11" ht="21.75" customHeight="1" x14ac:dyDescent="0.15"/>
    <row r="29" spans="2:11" ht="21.75" customHeight="1" x14ac:dyDescent="0.15"/>
    <row r="30" spans="2:11" ht="21.75" customHeight="1" x14ac:dyDescent="0.15"/>
    <row r="31" spans="2:11" ht="21.75" customHeight="1" x14ac:dyDescent="0.15"/>
    <row r="32" spans="2:11" ht="21.75" customHeight="1" x14ac:dyDescent="0.15"/>
    <row r="33" ht="11.25" customHeight="1" x14ac:dyDescent="0.15"/>
  </sheetData>
  <mergeCells count="6">
    <mergeCell ref="G14:H14"/>
    <mergeCell ref="I14:K14"/>
    <mergeCell ref="B1:H1"/>
    <mergeCell ref="I1:K1"/>
    <mergeCell ref="G3:H3"/>
    <mergeCell ref="I3:K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E1D5-6E8E-4998-92CC-E4AADA803B27}">
  <sheetPr>
    <tabColor rgb="FFFFCCCC"/>
    <pageSetUpPr fitToPage="1"/>
  </sheetPr>
  <dimension ref="A1:AW34"/>
  <sheetViews>
    <sheetView view="pageBreakPreview" zoomScale="80" zoomScaleNormal="80" zoomScaleSheetLayoutView="80" workbookViewId="0">
      <selection activeCell="C8" sqref="C8:I11"/>
    </sheetView>
  </sheetViews>
  <sheetFormatPr defaultColWidth="2" defaultRowHeight="13.5" x14ac:dyDescent="0.15"/>
  <cols>
    <col min="1" max="1" width="2.75" style="953" customWidth="1"/>
    <col min="2" max="2" width="3.625" style="953" bestFit="1" customWidth="1"/>
    <col min="3" max="9" width="2" style="953"/>
    <col min="10" max="24" width="4" style="953" customWidth="1"/>
    <col min="25" max="26" width="2" style="953"/>
    <col min="27" max="27" width="2.75" style="953" bestFit="1" customWidth="1"/>
    <col min="28" max="43" width="2" style="953"/>
    <col min="44" max="44" width="2" style="953" customWidth="1"/>
    <col min="45" max="55" width="2" style="953"/>
    <col min="56" max="56" width="6.5" style="953" bestFit="1" customWidth="1"/>
    <col min="57" max="16384" width="2" style="953"/>
  </cols>
  <sheetData>
    <row r="1" spans="1:49" ht="24" customHeight="1" x14ac:dyDescent="0.15">
      <c r="C1" s="1067" t="s">
        <v>325</v>
      </c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7" t="s">
        <v>32</v>
      </c>
      <c r="AD1" s="1067"/>
      <c r="AE1" s="1067"/>
      <c r="AF1" s="1067"/>
      <c r="AG1" s="1067"/>
      <c r="AH1" s="1067"/>
      <c r="AI1" s="1067"/>
      <c r="AJ1" s="1067"/>
      <c r="AK1" s="1067"/>
      <c r="AL1" s="1067"/>
      <c r="AM1" s="1067"/>
      <c r="AN1" s="1067"/>
      <c r="AO1" s="1067"/>
      <c r="AP1" s="1067"/>
      <c r="AQ1" s="1067"/>
      <c r="AR1" s="53"/>
      <c r="AS1" s="53"/>
      <c r="AT1" s="53"/>
      <c r="AU1" s="53"/>
      <c r="AV1" s="53"/>
      <c r="AW1" s="53"/>
    </row>
    <row r="2" spans="1:49" ht="19.5" customHeight="1" x14ac:dyDescent="0.1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41"/>
      <c r="V2" s="12"/>
      <c r="W2" s="12"/>
      <c r="X2" s="41"/>
      <c r="Y2" s="1098" t="s">
        <v>24</v>
      </c>
      <c r="Z2" s="1098"/>
      <c r="AA2" s="1098"/>
      <c r="AB2" s="1098"/>
      <c r="AC2" s="1099" t="s">
        <v>100</v>
      </c>
      <c r="AD2" s="1099"/>
      <c r="AE2" s="1099"/>
      <c r="AF2" s="1099"/>
      <c r="AG2" s="1099"/>
      <c r="AH2" s="1099"/>
      <c r="AI2" s="1100" t="s">
        <v>62</v>
      </c>
      <c r="AJ2" s="1100"/>
      <c r="AK2" s="1100"/>
      <c r="AL2" s="1100"/>
      <c r="AM2" s="1100"/>
      <c r="AN2" s="1100"/>
      <c r="AO2" s="1100"/>
      <c r="AP2" s="1100"/>
      <c r="AQ2" s="1100"/>
    </row>
    <row r="3" spans="1:49" ht="31.5" customHeight="1" x14ac:dyDescent="0.15">
      <c r="C3" s="1103"/>
      <c r="D3" s="1104"/>
      <c r="E3" s="1104"/>
      <c r="F3" s="1104"/>
      <c r="G3" s="1104"/>
      <c r="H3" s="1104"/>
      <c r="I3" s="1105"/>
      <c r="J3" s="1106" t="str">
        <f>C4</f>
        <v>深堀・尾札部・銭亀沢・恵山</v>
      </c>
      <c r="K3" s="1107"/>
      <c r="L3" s="1107"/>
      <c r="M3" s="1106" t="str">
        <f>C8</f>
        <v>附属中</v>
      </c>
      <c r="N3" s="1107"/>
      <c r="O3" s="1107"/>
      <c r="P3" s="1106" t="str">
        <f>C12</f>
        <v>赤川中</v>
      </c>
      <c r="Q3" s="1107"/>
      <c r="R3" s="1107"/>
      <c r="S3" s="1106" t="str">
        <f>C16</f>
        <v>五稜郭中</v>
      </c>
      <c r="T3" s="1107"/>
      <c r="U3" s="1107"/>
      <c r="V3" s="1106" t="str">
        <f>C20</f>
        <v>本通中</v>
      </c>
      <c r="W3" s="1107"/>
      <c r="X3" s="1107"/>
      <c r="Y3" s="1112" t="s">
        <v>31</v>
      </c>
      <c r="Z3" s="1113"/>
      <c r="AA3" s="1101" t="s">
        <v>10</v>
      </c>
      <c r="AB3" s="1102"/>
      <c r="AC3" s="1101" t="s">
        <v>11</v>
      </c>
      <c r="AD3" s="1102"/>
      <c r="AE3" s="1101" t="s">
        <v>12</v>
      </c>
      <c r="AF3" s="1102"/>
      <c r="AG3" s="1101" t="s">
        <v>13</v>
      </c>
      <c r="AH3" s="1102"/>
      <c r="AI3" s="1101" t="s">
        <v>14</v>
      </c>
      <c r="AJ3" s="1102"/>
      <c r="AK3" s="1101" t="s">
        <v>15</v>
      </c>
      <c r="AL3" s="1102"/>
      <c r="AM3" s="1109" t="s">
        <v>16</v>
      </c>
      <c r="AN3" s="1110"/>
      <c r="AO3" s="1101" t="s">
        <v>17</v>
      </c>
      <c r="AP3" s="1111"/>
      <c r="AQ3" s="1102"/>
    </row>
    <row r="4" spans="1:49" ht="20.25" customHeight="1" x14ac:dyDescent="0.15">
      <c r="A4" s="1054">
        <f>AO4</f>
        <v>4</v>
      </c>
      <c r="B4" s="1055">
        <v>1</v>
      </c>
      <c r="C4" s="1114" t="s">
        <v>72</v>
      </c>
      <c r="D4" s="1115"/>
      <c r="E4" s="1115"/>
      <c r="F4" s="1115"/>
      <c r="G4" s="1115"/>
      <c r="H4" s="1115"/>
      <c r="I4" s="1116"/>
      <c r="J4" s="45"/>
      <c r="K4" s="46"/>
      <c r="L4" s="46"/>
      <c r="M4" s="1039"/>
      <c r="N4" s="1040"/>
      <c r="O4" s="1041"/>
      <c r="P4" s="1039"/>
      <c r="Q4" s="1040"/>
      <c r="R4" s="1041"/>
      <c r="S4" s="1039"/>
      <c r="T4" s="1040"/>
      <c r="U4" s="1041"/>
      <c r="V4" s="1039"/>
      <c r="W4" s="1040"/>
      <c r="X4" s="1041"/>
      <c r="Y4" s="1042">
        <f>SUM(AA4:AF7)</f>
        <v>0</v>
      </c>
      <c r="Z4" s="1043"/>
      <c r="AA4" s="1048">
        <f>COUNTIF(J4:X4,"○")</f>
        <v>0</v>
      </c>
      <c r="AB4" s="1049"/>
      <c r="AC4" s="1048">
        <f>COUNTIF(J4:X4,"△")</f>
        <v>0</v>
      </c>
      <c r="AD4" s="1049"/>
      <c r="AE4" s="1048">
        <f>COUNTIF(J4:X4,"●")</f>
        <v>0</v>
      </c>
      <c r="AF4" s="1049"/>
      <c r="AG4" s="1048">
        <f>AA4*3+AC4*1</f>
        <v>0</v>
      </c>
      <c r="AH4" s="1049"/>
      <c r="AI4" s="1048">
        <f>SUM(J7,M7,P7,V7,S7)</f>
        <v>0</v>
      </c>
      <c r="AJ4" s="1049"/>
      <c r="AK4" s="1048">
        <f>SUM(L7,O7,R7,X7,U7)</f>
        <v>0</v>
      </c>
      <c r="AL4" s="1049"/>
      <c r="AM4" s="1068">
        <f>AI4-AK4</f>
        <v>0</v>
      </c>
      <c r="AN4" s="1069"/>
      <c r="AO4" s="1074">
        <f>IF(ISBLANK(B4),"",RANK(AR4,$AR$4:$AR$23) )</f>
        <v>4</v>
      </c>
      <c r="AP4" s="1075"/>
      <c r="AQ4" s="1076"/>
      <c r="AR4" s="1056">
        <f>AG4*10000+AM4*100+AI4</f>
        <v>0</v>
      </c>
      <c r="AT4" s="918"/>
    </row>
    <row r="5" spans="1:49" ht="12.75" customHeight="1" x14ac:dyDescent="0.15">
      <c r="A5" s="1054"/>
      <c r="B5" s="1055"/>
      <c r="C5" s="1117"/>
      <c r="D5" s="1118"/>
      <c r="E5" s="1118"/>
      <c r="F5" s="1118"/>
      <c r="G5" s="1118"/>
      <c r="H5" s="1118"/>
      <c r="I5" s="1119"/>
      <c r="J5" s="72"/>
      <c r="K5" s="73"/>
      <c r="L5" s="73"/>
      <c r="M5" s="89"/>
      <c r="N5" s="90" t="s">
        <v>18</v>
      </c>
      <c r="O5" s="91" t="str">
        <f>IF(ISBLANK(M4),"",P1)</f>
        <v/>
      </c>
      <c r="P5" s="89" t="str">
        <f>IF(ISBLANK(P4),"",U1)</f>
        <v/>
      </c>
      <c r="Q5" s="90" t="s">
        <v>18</v>
      </c>
      <c r="R5" s="91" t="str">
        <f>IF(ISBLANK(P4),"",S1)</f>
        <v/>
      </c>
      <c r="S5" s="89" t="str">
        <f>IF(ISBLANK(S4),"",X1)</f>
        <v/>
      </c>
      <c r="T5" s="90" t="s">
        <v>18</v>
      </c>
      <c r="U5" s="91" t="str">
        <f>IF(ISBLANK(S4),"",V1)</f>
        <v/>
      </c>
      <c r="V5" s="89" t="str">
        <f>IF(ISBLANK(V4),"",AA1)</f>
        <v/>
      </c>
      <c r="W5" s="90" t="s">
        <v>18</v>
      </c>
      <c r="X5" s="91" t="str">
        <f>IF(ISBLANK(V4),"",Y1)</f>
        <v/>
      </c>
      <c r="Y5" s="1044"/>
      <c r="Z5" s="1045"/>
      <c r="AA5" s="1050"/>
      <c r="AB5" s="1051"/>
      <c r="AC5" s="1050"/>
      <c r="AD5" s="1051"/>
      <c r="AE5" s="1050"/>
      <c r="AF5" s="1051"/>
      <c r="AG5" s="1050"/>
      <c r="AH5" s="1051"/>
      <c r="AI5" s="1050"/>
      <c r="AJ5" s="1051"/>
      <c r="AK5" s="1050"/>
      <c r="AL5" s="1051"/>
      <c r="AM5" s="1070"/>
      <c r="AN5" s="1071"/>
      <c r="AO5" s="1077"/>
      <c r="AP5" s="1078"/>
      <c r="AQ5" s="1079"/>
      <c r="AR5" s="1056"/>
      <c r="AT5" s="918"/>
    </row>
    <row r="6" spans="1:49" ht="12.75" customHeight="1" x14ac:dyDescent="0.15">
      <c r="A6" s="1054"/>
      <c r="B6" s="1055"/>
      <c r="C6" s="1117"/>
      <c r="D6" s="1118"/>
      <c r="E6" s="1118"/>
      <c r="F6" s="1118"/>
      <c r="G6" s="1118"/>
      <c r="H6" s="1118"/>
      <c r="I6" s="1119"/>
      <c r="J6" s="72"/>
      <c r="K6" s="73"/>
      <c r="L6" s="73"/>
      <c r="M6" s="89" t="str">
        <f>IF(ISBLANK(M4),"",R2)</f>
        <v/>
      </c>
      <c r="N6" s="90" t="s">
        <v>19</v>
      </c>
      <c r="O6" s="91" t="str">
        <f>IF(ISBLANK(M4),"",P2)</f>
        <v/>
      </c>
      <c r="P6" s="89" t="str">
        <f>IF(ISBLANK(P4),"",U2)</f>
        <v/>
      </c>
      <c r="Q6" s="90" t="s">
        <v>19</v>
      </c>
      <c r="R6" s="91" t="str">
        <f>IF(ISBLANK(P4),"",S2)</f>
        <v/>
      </c>
      <c r="S6" s="89" t="str">
        <f>IF(ISBLANK(S4),"",X2)</f>
        <v/>
      </c>
      <c r="T6" s="90" t="s">
        <v>19</v>
      </c>
      <c r="U6" s="91" t="str">
        <f>IF(ISBLANK(S4),"",V2)</f>
        <v/>
      </c>
      <c r="V6" s="89" t="str">
        <f>IF(ISBLANK(V4),"",AA2)</f>
        <v/>
      </c>
      <c r="W6" s="90" t="s">
        <v>19</v>
      </c>
      <c r="X6" s="91" t="str">
        <f>IF(ISBLANK(V4),"",Y2)</f>
        <v/>
      </c>
      <c r="Y6" s="1044"/>
      <c r="Z6" s="1045"/>
      <c r="AA6" s="1050"/>
      <c r="AB6" s="1051"/>
      <c r="AC6" s="1050"/>
      <c r="AD6" s="1051"/>
      <c r="AE6" s="1050"/>
      <c r="AF6" s="1051"/>
      <c r="AG6" s="1050"/>
      <c r="AH6" s="1051"/>
      <c r="AI6" s="1050"/>
      <c r="AJ6" s="1051"/>
      <c r="AK6" s="1050"/>
      <c r="AL6" s="1051"/>
      <c r="AM6" s="1070"/>
      <c r="AN6" s="1071"/>
      <c r="AO6" s="1077"/>
      <c r="AP6" s="1078"/>
      <c r="AQ6" s="1079"/>
      <c r="AR6" s="1056"/>
      <c r="AT6" s="918"/>
    </row>
    <row r="7" spans="1:49" ht="12.75" customHeight="1" x14ac:dyDescent="0.15">
      <c r="A7" s="1054"/>
      <c r="B7" s="1055"/>
      <c r="C7" s="1120"/>
      <c r="D7" s="1121"/>
      <c r="E7" s="1121"/>
      <c r="F7" s="1121"/>
      <c r="G7" s="1121"/>
      <c r="H7" s="1121"/>
      <c r="I7" s="1122"/>
      <c r="J7" s="84"/>
      <c r="K7" s="85"/>
      <c r="L7" s="85"/>
      <c r="M7" s="86" t="str">
        <f>IF(ISBLANK(M4),"",SUM(M5:M6))</f>
        <v/>
      </c>
      <c r="N7" s="87" t="s">
        <v>20</v>
      </c>
      <c r="O7" s="88" t="str">
        <f>IF(ISBLANK(M4),"",SUM(O5:O6))</f>
        <v/>
      </c>
      <c r="P7" s="86" t="str">
        <f>IF(ISBLANK(P4),"",SUM(P5:P6))</f>
        <v/>
      </c>
      <c r="Q7" s="87" t="s">
        <v>20</v>
      </c>
      <c r="R7" s="88" t="str">
        <f>IF(ISBLANK(P4),"",SUM(R5:R6))</f>
        <v/>
      </c>
      <c r="S7" s="86" t="str">
        <f>IF(ISBLANK(S4),"",SUM(S5:S6))</f>
        <v/>
      </c>
      <c r="T7" s="87" t="s">
        <v>20</v>
      </c>
      <c r="U7" s="88" t="str">
        <f>IF(ISBLANK(S4),"",SUM(U5:U6))</f>
        <v/>
      </c>
      <c r="V7" s="86" t="str">
        <f>IF(ISBLANK(V4),"",SUM(V5:V6))</f>
        <v/>
      </c>
      <c r="W7" s="87" t="s">
        <v>20</v>
      </c>
      <c r="X7" s="88" t="str">
        <f>IF(ISBLANK(V4),"",SUM(X5:X6))</f>
        <v/>
      </c>
      <c r="Y7" s="1046"/>
      <c r="Z7" s="1047"/>
      <c r="AA7" s="1052"/>
      <c r="AB7" s="1053"/>
      <c r="AC7" s="1052"/>
      <c r="AD7" s="1053"/>
      <c r="AE7" s="1052"/>
      <c r="AF7" s="1053"/>
      <c r="AG7" s="1052"/>
      <c r="AH7" s="1053"/>
      <c r="AI7" s="1052"/>
      <c r="AJ7" s="1053"/>
      <c r="AK7" s="1052"/>
      <c r="AL7" s="1053"/>
      <c r="AM7" s="1072"/>
      <c r="AN7" s="1073"/>
      <c r="AO7" s="1080"/>
      <c r="AP7" s="1081"/>
      <c r="AQ7" s="1082"/>
      <c r="AR7" s="1056"/>
      <c r="AT7" s="918"/>
    </row>
    <row r="8" spans="1:49" ht="20.25" customHeight="1" x14ac:dyDescent="0.15">
      <c r="A8" s="1054">
        <f t="shared" ref="A8" si="0">AO8</f>
        <v>2</v>
      </c>
      <c r="B8" s="1055">
        <v>2</v>
      </c>
      <c r="C8" s="1114" t="s">
        <v>41</v>
      </c>
      <c r="D8" s="1115"/>
      <c r="E8" s="1115"/>
      <c r="F8" s="1115"/>
      <c r="G8" s="1115"/>
      <c r="H8" s="1115"/>
      <c r="I8" s="1116"/>
      <c r="J8" s="1039"/>
      <c r="K8" s="1040"/>
      <c r="L8" s="1041"/>
      <c r="M8" s="20"/>
      <c r="N8" s="21"/>
      <c r="O8" s="21"/>
      <c r="P8" s="1039"/>
      <c r="Q8" s="1040"/>
      <c r="R8" s="1041"/>
      <c r="S8" s="1039" t="s">
        <v>167</v>
      </c>
      <c r="T8" s="1040"/>
      <c r="U8" s="1041"/>
      <c r="V8" s="1039"/>
      <c r="W8" s="1040"/>
      <c r="X8" s="1041"/>
      <c r="Y8" s="1042">
        <f>SUM(AA8:AF11)</f>
        <v>1</v>
      </c>
      <c r="Z8" s="1043"/>
      <c r="AA8" s="1048">
        <f>COUNTIF(J8:X8,"○")</f>
        <v>0</v>
      </c>
      <c r="AB8" s="1049"/>
      <c r="AC8" s="1048">
        <f>COUNTIF(J8:X8,"△")</f>
        <v>1</v>
      </c>
      <c r="AD8" s="1049"/>
      <c r="AE8" s="1048">
        <f>COUNTIF(J8:X8,"●")</f>
        <v>0</v>
      </c>
      <c r="AF8" s="1049"/>
      <c r="AG8" s="1048">
        <f>AA8*3+AC8*1</f>
        <v>1</v>
      </c>
      <c r="AH8" s="1049"/>
      <c r="AI8" s="1048">
        <f>SUM(J11,M11,P11,V11,S11)</f>
        <v>2</v>
      </c>
      <c r="AJ8" s="1049"/>
      <c r="AK8" s="1048">
        <f t="shared" ref="AK8" si="1">SUM(L11,O11,R11,X11,U11)</f>
        <v>2</v>
      </c>
      <c r="AL8" s="1049"/>
      <c r="AM8" s="1068">
        <f>AI8-AK8</f>
        <v>0</v>
      </c>
      <c r="AN8" s="1069"/>
      <c r="AO8" s="1074">
        <f t="shared" ref="AO8" si="2">IF(ISBLANK(B8),"",RANK(AR8,$AR$4:$AR$23) )</f>
        <v>2</v>
      </c>
      <c r="AP8" s="1075"/>
      <c r="AQ8" s="1076"/>
      <c r="AR8" s="1056">
        <f>AG8*10000+AM8*100+AI8</f>
        <v>10002</v>
      </c>
      <c r="AT8" s="918"/>
    </row>
    <row r="9" spans="1:49" ht="12.75" customHeight="1" x14ac:dyDescent="0.15">
      <c r="A9" s="1054"/>
      <c r="B9" s="1055"/>
      <c r="C9" s="1117"/>
      <c r="D9" s="1118"/>
      <c r="E9" s="1118"/>
      <c r="F9" s="1118"/>
      <c r="G9" s="1118"/>
      <c r="H9" s="1118"/>
      <c r="I9" s="1119"/>
      <c r="J9" s="89" t="str">
        <f>IF(ISBLANK(J8),"",O5)</f>
        <v/>
      </c>
      <c r="K9" s="90" t="s">
        <v>18</v>
      </c>
      <c r="L9" s="91" t="str">
        <f>IF(ISBLANK(J8),"",M5)</f>
        <v/>
      </c>
      <c r="M9" s="92"/>
      <c r="N9" s="93"/>
      <c r="O9" s="93"/>
      <c r="P9" s="89" t="str">
        <f>IF(ISBLANK(P8),"",U5)</f>
        <v/>
      </c>
      <c r="Q9" s="90" t="s">
        <v>18</v>
      </c>
      <c r="R9" s="91" t="str">
        <f>IF(ISBLANK(P8),"",S5)</f>
        <v/>
      </c>
      <c r="S9" s="89">
        <v>2</v>
      </c>
      <c r="T9" s="90" t="s">
        <v>18</v>
      </c>
      <c r="U9" s="91">
        <v>1</v>
      </c>
      <c r="V9" s="89" t="str">
        <f>IF(ISBLANK(V8),"",AA5)</f>
        <v/>
      </c>
      <c r="W9" s="90" t="s">
        <v>18</v>
      </c>
      <c r="X9" s="91" t="str">
        <f>IF(ISBLANK(V8),"",Y5)</f>
        <v/>
      </c>
      <c r="Y9" s="1044"/>
      <c r="Z9" s="1045"/>
      <c r="AA9" s="1050"/>
      <c r="AB9" s="1051"/>
      <c r="AC9" s="1050"/>
      <c r="AD9" s="1051"/>
      <c r="AE9" s="1050"/>
      <c r="AF9" s="1051"/>
      <c r="AG9" s="1050"/>
      <c r="AH9" s="1051"/>
      <c r="AI9" s="1050"/>
      <c r="AJ9" s="1051"/>
      <c r="AK9" s="1050"/>
      <c r="AL9" s="1051"/>
      <c r="AM9" s="1070"/>
      <c r="AN9" s="1071"/>
      <c r="AO9" s="1077"/>
      <c r="AP9" s="1078"/>
      <c r="AQ9" s="1079"/>
      <c r="AR9" s="1056"/>
      <c r="AT9" s="918"/>
    </row>
    <row r="10" spans="1:49" ht="12.75" customHeight="1" x14ac:dyDescent="0.15">
      <c r="A10" s="1054"/>
      <c r="B10" s="1055"/>
      <c r="C10" s="1117"/>
      <c r="D10" s="1118"/>
      <c r="E10" s="1118"/>
      <c r="F10" s="1118"/>
      <c r="G10" s="1118"/>
      <c r="H10" s="1118"/>
      <c r="I10" s="1119"/>
      <c r="J10" s="89" t="str">
        <f>IF(ISBLANK(J8),"",O6)</f>
        <v/>
      </c>
      <c r="K10" s="90" t="s">
        <v>19</v>
      </c>
      <c r="L10" s="91" t="str">
        <f>IF(ISBLANK(J8),"",M6)</f>
        <v/>
      </c>
      <c r="M10" s="92"/>
      <c r="N10" s="93"/>
      <c r="O10" s="93"/>
      <c r="P10" s="89" t="str">
        <f>IF(ISBLANK(P8),"",U6)</f>
        <v/>
      </c>
      <c r="Q10" s="90" t="s">
        <v>19</v>
      </c>
      <c r="R10" s="91" t="str">
        <f>IF(ISBLANK(P8),"",S6)</f>
        <v/>
      </c>
      <c r="S10" s="89">
        <v>0</v>
      </c>
      <c r="T10" s="90" t="s">
        <v>19</v>
      </c>
      <c r="U10" s="91">
        <v>1</v>
      </c>
      <c r="V10" s="89" t="str">
        <f>IF(ISBLANK(V8),"",AA6)</f>
        <v/>
      </c>
      <c r="W10" s="90" t="s">
        <v>19</v>
      </c>
      <c r="X10" s="91" t="str">
        <f>IF(ISBLANK(V8),"",Y6)</f>
        <v/>
      </c>
      <c r="Y10" s="1044"/>
      <c r="Z10" s="1045"/>
      <c r="AA10" s="1050"/>
      <c r="AB10" s="1051"/>
      <c r="AC10" s="1050"/>
      <c r="AD10" s="1051"/>
      <c r="AE10" s="1050"/>
      <c r="AF10" s="1051"/>
      <c r="AG10" s="1050"/>
      <c r="AH10" s="1051"/>
      <c r="AI10" s="1050"/>
      <c r="AJ10" s="1051"/>
      <c r="AK10" s="1050"/>
      <c r="AL10" s="1051"/>
      <c r="AM10" s="1070"/>
      <c r="AN10" s="1071"/>
      <c r="AO10" s="1077"/>
      <c r="AP10" s="1078"/>
      <c r="AQ10" s="1079"/>
      <c r="AR10" s="1056"/>
      <c r="AT10" s="918"/>
    </row>
    <row r="11" spans="1:49" ht="12.75" customHeight="1" x14ac:dyDescent="0.15">
      <c r="A11" s="1054"/>
      <c r="B11" s="1055"/>
      <c r="C11" s="1120"/>
      <c r="D11" s="1121"/>
      <c r="E11" s="1121"/>
      <c r="F11" s="1121"/>
      <c r="G11" s="1121"/>
      <c r="H11" s="1121"/>
      <c r="I11" s="1122"/>
      <c r="J11" s="86" t="str">
        <f>IF(ISBLANK(J8),"",SUM(J9:J10))</f>
        <v/>
      </c>
      <c r="K11" s="87" t="s">
        <v>20</v>
      </c>
      <c r="L11" s="88" t="str">
        <f>IF(ISBLANK(J8),"",SUM(L9:L10))</f>
        <v/>
      </c>
      <c r="M11" s="94"/>
      <c r="N11" s="95"/>
      <c r="O11" s="95"/>
      <c r="P11" s="86" t="str">
        <f>IF(ISBLANK(P8),"",SUM(P9:P10))</f>
        <v/>
      </c>
      <c r="Q11" s="87" t="s">
        <v>20</v>
      </c>
      <c r="R11" s="88" t="str">
        <f>IF(ISBLANK(P8),"",SUM(R9:R10))</f>
        <v/>
      </c>
      <c r="S11" s="86">
        <f>IF(ISBLANK(S8),"",SUM(S9:S10))</f>
        <v>2</v>
      </c>
      <c r="T11" s="87" t="s">
        <v>20</v>
      </c>
      <c r="U11" s="88">
        <f>IF(ISBLANK(S8),"",SUM(U9:U10))</f>
        <v>2</v>
      </c>
      <c r="V11" s="86" t="str">
        <f>IF(ISBLANK(V8),"",SUM(V9:V10))</f>
        <v/>
      </c>
      <c r="W11" s="87" t="s">
        <v>20</v>
      </c>
      <c r="X11" s="88" t="str">
        <f>IF(ISBLANK(V8),"",SUM(X9:X10))</f>
        <v/>
      </c>
      <c r="Y11" s="1046"/>
      <c r="Z11" s="1047"/>
      <c r="AA11" s="1052"/>
      <c r="AB11" s="1053"/>
      <c r="AC11" s="1052"/>
      <c r="AD11" s="1053"/>
      <c r="AE11" s="1052"/>
      <c r="AF11" s="1053"/>
      <c r="AG11" s="1052"/>
      <c r="AH11" s="1053"/>
      <c r="AI11" s="1052"/>
      <c r="AJ11" s="1053"/>
      <c r="AK11" s="1052"/>
      <c r="AL11" s="1053"/>
      <c r="AM11" s="1072"/>
      <c r="AN11" s="1073"/>
      <c r="AO11" s="1080"/>
      <c r="AP11" s="1081"/>
      <c r="AQ11" s="1082"/>
      <c r="AR11" s="1056"/>
      <c r="AT11" s="918"/>
    </row>
    <row r="12" spans="1:49" ht="20.25" customHeight="1" x14ac:dyDescent="0.15">
      <c r="A12" s="1054">
        <f t="shared" ref="A12" si="3">AO12</f>
        <v>1</v>
      </c>
      <c r="B12" s="1055">
        <v>3</v>
      </c>
      <c r="C12" s="1114" t="s">
        <v>39</v>
      </c>
      <c r="D12" s="1115"/>
      <c r="E12" s="1115"/>
      <c r="F12" s="1115"/>
      <c r="G12" s="1115"/>
      <c r="H12" s="1115"/>
      <c r="I12" s="1116"/>
      <c r="J12" s="1039"/>
      <c r="K12" s="1040"/>
      <c r="L12" s="1041"/>
      <c r="M12" s="1039"/>
      <c r="N12" s="1040"/>
      <c r="O12" s="1041"/>
      <c r="P12" s="20"/>
      <c r="Q12" s="21"/>
      <c r="R12" s="21"/>
      <c r="S12" s="1039"/>
      <c r="T12" s="1040"/>
      <c r="U12" s="1041"/>
      <c r="V12" s="1039" t="s">
        <v>99</v>
      </c>
      <c r="W12" s="1040"/>
      <c r="X12" s="1041"/>
      <c r="Y12" s="1042">
        <f>SUM(AA12:AF15)</f>
        <v>1</v>
      </c>
      <c r="Z12" s="1043"/>
      <c r="AA12" s="1048">
        <f>COUNTIF(J12:X12,"○")</f>
        <v>1</v>
      </c>
      <c r="AB12" s="1049"/>
      <c r="AC12" s="1048">
        <f>COUNTIF(J12:X12,"△")</f>
        <v>0</v>
      </c>
      <c r="AD12" s="1049"/>
      <c r="AE12" s="1048">
        <f>COUNTIF(J12:X12,"●")</f>
        <v>0</v>
      </c>
      <c r="AF12" s="1049"/>
      <c r="AG12" s="1048">
        <f>AA12*3+AC12*1</f>
        <v>3</v>
      </c>
      <c r="AH12" s="1049"/>
      <c r="AI12" s="1048">
        <f>SUM(J15,M15,P15,V15,S15)</f>
        <v>3</v>
      </c>
      <c r="AJ12" s="1049"/>
      <c r="AK12" s="1048">
        <f t="shared" ref="AK12" si="4">SUM(L15,O15,R15,X15,U15)</f>
        <v>2</v>
      </c>
      <c r="AL12" s="1049"/>
      <c r="AM12" s="1068">
        <f>AI12-AK12</f>
        <v>1</v>
      </c>
      <c r="AN12" s="1069"/>
      <c r="AO12" s="1074">
        <f t="shared" ref="AO12" si="5">IF(ISBLANK(B12),"",RANK(AR12,$AR$4:$AR$23) )</f>
        <v>1</v>
      </c>
      <c r="AP12" s="1075"/>
      <c r="AQ12" s="1076"/>
      <c r="AR12" s="1056">
        <f>AG12*10000+AM12*100+AI12</f>
        <v>30103</v>
      </c>
      <c r="AT12" s="918"/>
    </row>
    <row r="13" spans="1:49" ht="12.75" customHeight="1" x14ac:dyDescent="0.15">
      <c r="A13" s="1054"/>
      <c r="B13" s="1055"/>
      <c r="C13" s="1117"/>
      <c r="D13" s="1118"/>
      <c r="E13" s="1118"/>
      <c r="F13" s="1118"/>
      <c r="G13" s="1118"/>
      <c r="H13" s="1118"/>
      <c r="I13" s="1119"/>
      <c r="J13" s="89" t="str">
        <f>IF(ISBLANK(J12),"",O9)</f>
        <v/>
      </c>
      <c r="K13" s="90" t="s">
        <v>18</v>
      </c>
      <c r="L13" s="91" t="str">
        <f>IF(ISBLANK(J12),"",M9)</f>
        <v/>
      </c>
      <c r="M13" s="89" t="str">
        <f>IF(ISBLANK(M12),"",R9)</f>
        <v/>
      </c>
      <c r="N13" s="90" t="s">
        <v>18</v>
      </c>
      <c r="O13" s="91" t="str">
        <f>IF(ISBLANK(M12),"",P9)</f>
        <v/>
      </c>
      <c r="P13" s="92"/>
      <c r="Q13" s="93"/>
      <c r="R13" s="93"/>
      <c r="S13" s="89" t="str">
        <f>IF(ISBLANK(S12),"",X9)</f>
        <v/>
      </c>
      <c r="T13" s="90" t="s">
        <v>18</v>
      </c>
      <c r="U13" s="91" t="str">
        <f>IF(ISBLANK(S12),"",V9)</f>
        <v/>
      </c>
      <c r="V13" s="89">
        <v>3</v>
      </c>
      <c r="W13" s="90" t="s">
        <v>18</v>
      </c>
      <c r="X13" s="91">
        <v>2</v>
      </c>
      <c r="Y13" s="1044"/>
      <c r="Z13" s="1045"/>
      <c r="AA13" s="1050"/>
      <c r="AB13" s="1051"/>
      <c r="AC13" s="1050"/>
      <c r="AD13" s="1051"/>
      <c r="AE13" s="1050"/>
      <c r="AF13" s="1051"/>
      <c r="AG13" s="1050"/>
      <c r="AH13" s="1051"/>
      <c r="AI13" s="1050"/>
      <c r="AJ13" s="1051"/>
      <c r="AK13" s="1050"/>
      <c r="AL13" s="1051"/>
      <c r="AM13" s="1070"/>
      <c r="AN13" s="1071"/>
      <c r="AO13" s="1077"/>
      <c r="AP13" s="1078"/>
      <c r="AQ13" s="1079"/>
      <c r="AR13" s="1056"/>
      <c r="AT13" s="918"/>
    </row>
    <row r="14" spans="1:49" ht="12.75" customHeight="1" x14ac:dyDescent="0.15">
      <c r="A14" s="1054"/>
      <c r="B14" s="1055"/>
      <c r="C14" s="1117"/>
      <c r="D14" s="1118"/>
      <c r="E14" s="1118"/>
      <c r="F14" s="1118"/>
      <c r="G14" s="1118"/>
      <c r="H14" s="1118"/>
      <c r="I14" s="1119"/>
      <c r="J14" s="89" t="str">
        <f>IF(ISBLANK(J12),"",O10)</f>
        <v/>
      </c>
      <c r="K14" s="90" t="s">
        <v>19</v>
      </c>
      <c r="L14" s="91" t="str">
        <f>IF(ISBLANK(J12),"",M10)</f>
        <v/>
      </c>
      <c r="M14" s="89" t="str">
        <f>IF(ISBLANK(M12),"",R10)</f>
        <v/>
      </c>
      <c r="N14" s="90" t="s">
        <v>19</v>
      </c>
      <c r="O14" s="91" t="str">
        <f>IF(ISBLANK(M12),"",P10)</f>
        <v/>
      </c>
      <c r="P14" s="92"/>
      <c r="Q14" s="93"/>
      <c r="R14" s="93"/>
      <c r="S14" s="89" t="str">
        <f>IF(ISBLANK(S12),"",X10)</f>
        <v/>
      </c>
      <c r="T14" s="90" t="s">
        <v>19</v>
      </c>
      <c r="U14" s="91" t="str">
        <f>IF(ISBLANK(S12),"",V10)</f>
        <v/>
      </c>
      <c r="V14" s="89">
        <f>IF(ISBLANK(V12),"",AA10)</f>
        <v>0</v>
      </c>
      <c r="W14" s="90" t="s">
        <v>19</v>
      </c>
      <c r="X14" s="91">
        <f>IF(ISBLANK(V12),"",Y10)</f>
        <v>0</v>
      </c>
      <c r="Y14" s="1044"/>
      <c r="Z14" s="1045"/>
      <c r="AA14" s="1050"/>
      <c r="AB14" s="1051"/>
      <c r="AC14" s="1050"/>
      <c r="AD14" s="1051"/>
      <c r="AE14" s="1050"/>
      <c r="AF14" s="1051"/>
      <c r="AG14" s="1050"/>
      <c r="AH14" s="1051"/>
      <c r="AI14" s="1050"/>
      <c r="AJ14" s="1051"/>
      <c r="AK14" s="1050"/>
      <c r="AL14" s="1051"/>
      <c r="AM14" s="1070"/>
      <c r="AN14" s="1071"/>
      <c r="AO14" s="1077"/>
      <c r="AP14" s="1078"/>
      <c r="AQ14" s="1079"/>
      <c r="AR14" s="1056"/>
      <c r="AT14" s="918"/>
    </row>
    <row r="15" spans="1:49" ht="12.75" customHeight="1" x14ac:dyDescent="0.15">
      <c r="A15" s="1054"/>
      <c r="B15" s="1055"/>
      <c r="C15" s="1120"/>
      <c r="D15" s="1121"/>
      <c r="E15" s="1121"/>
      <c r="F15" s="1121"/>
      <c r="G15" s="1121"/>
      <c r="H15" s="1121"/>
      <c r="I15" s="1122"/>
      <c r="J15" s="86" t="str">
        <f>IF(ISBLANK(J12),"",SUM(J13:J14))</f>
        <v/>
      </c>
      <c r="K15" s="87" t="s">
        <v>20</v>
      </c>
      <c r="L15" s="88" t="str">
        <f>IF(ISBLANK(J12),"",SUM(L13:L14))</f>
        <v/>
      </c>
      <c r="M15" s="86" t="str">
        <f>IF(ISBLANK(M12),"",SUM(M13:M14))</f>
        <v/>
      </c>
      <c r="N15" s="87" t="s">
        <v>20</v>
      </c>
      <c r="O15" s="88" t="str">
        <f>IF(ISBLANK(M12),"",SUM(O13:O14))</f>
        <v/>
      </c>
      <c r="P15" s="94"/>
      <c r="Q15" s="95"/>
      <c r="R15" s="95"/>
      <c r="S15" s="86" t="str">
        <f>IF(ISBLANK(S12),"",SUM(S13:S14))</f>
        <v/>
      </c>
      <c r="T15" s="87" t="s">
        <v>20</v>
      </c>
      <c r="U15" s="88" t="str">
        <f>IF(ISBLANK(S12),"",SUM(U13:U14))</f>
        <v/>
      </c>
      <c r="V15" s="86">
        <f>IF(ISBLANK(V12),"",SUM(V13:V14))</f>
        <v>3</v>
      </c>
      <c r="W15" s="87" t="s">
        <v>20</v>
      </c>
      <c r="X15" s="88">
        <f>IF(ISBLANK(V12),"",SUM(X13:X14))</f>
        <v>2</v>
      </c>
      <c r="Y15" s="1046"/>
      <c r="Z15" s="1047"/>
      <c r="AA15" s="1052"/>
      <c r="AB15" s="1053"/>
      <c r="AC15" s="1052"/>
      <c r="AD15" s="1053"/>
      <c r="AE15" s="1052"/>
      <c r="AF15" s="1053"/>
      <c r="AG15" s="1052"/>
      <c r="AH15" s="1053"/>
      <c r="AI15" s="1052"/>
      <c r="AJ15" s="1053"/>
      <c r="AK15" s="1052"/>
      <c r="AL15" s="1053"/>
      <c r="AM15" s="1072"/>
      <c r="AN15" s="1073"/>
      <c r="AO15" s="1080"/>
      <c r="AP15" s="1081"/>
      <c r="AQ15" s="1082"/>
      <c r="AR15" s="1056"/>
      <c r="AT15" s="918"/>
    </row>
    <row r="16" spans="1:49" ht="20.25" customHeight="1" x14ac:dyDescent="0.15">
      <c r="A16" s="1054">
        <f t="shared" ref="A16" si="6">AO16</f>
        <v>2</v>
      </c>
      <c r="B16" s="1055">
        <v>4</v>
      </c>
      <c r="C16" s="1114" t="s">
        <v>75</v>
      </c>
      <c r="D16" s="1115"/>
      <c r="E16" s="1115"/>
      <c r="F16" s="1115"/>
      <c r="G16" s="1115"/>
      <c r="H16" s="1115"/>
      <c r="I16" s="1116"/>
      <c r="J16" s="1039"/>
      <c r="K16" s="1040"/>
      <c r="L16" s="1041"/>
      <c r="M16" s="1039" t="s">
        <v>167</v>
      </c>
      <c r="N16" s="1040"/>
      <c r="O16" s="1041"/>
      <c r="P16" s="1039"/>
      <c r="Q16" s="1040"/>
      <c r="R16" s="1041"/>
      <c r="S16" s="20"/>
      <c r="T16" s="21"/>
      <c r="U16" s="21"/>
      <c r="V16" s="1039"/>
      <c r="W16" s="1040"/>
      <c r="X16" s="1041"/>
      <c r="Y16" s="1042">
        <f>SUM(AA16:AF19)</f>
        <v>1</v>
      </c>
      <c r="Z16" s="1043"/>
      <c r="AA16" s="1048">
        <f>COUNTIF(J16:X16,"○")</f>
        <v>0</v>
      </c>
      <c r="AB16" s="1049"/>
      <c r="AC16" s="1048">
        <f>COUNTIF(J16:X16,"△")</f>
        <v>1</v>
      </c>
      <c r="AD16" s="1049"/>
      <c r="AE16" s="1048">
        <f>COUNTIF(J16:X16,"●")</f>
        <v>0</v>
      </c>
      <c r="AF16" s="1049"/>
      <c r="AG16" s="1048">
        <f>AA16*3+AC16*1</f>
        <v>1</v>
      </c>
      <c r="AH16" s="1049"/>
      <c r="AI16" s="1048">
        <f>SUM(J19,M19,P19,V19,S19)</f>
        <v>2</v>
      </c>
      <c r="AJ16" s="1049"/>
      <c r="AK16" s="1048">
        <f t="shared" ref="AK16" si="7">SUM(L19,O19,R19,X19,U19)</f>
        <v>2</v>
      </c>
      <c r="AL16" s="1049"/>
      <c r="AM16" s="1068">
        <f>AI16-AK16</f>
        <v>0</v>
      </c>
      <c r="AN16" s="1069"/>
      <c r="AO16" s="1074">
        <f t="shared" ref="AO16" si="8">IF(ISBLANK(B16),"",RANK(AR16,$AR$4:$AR$23) )</f>
        <v>2</v>
      </c>
      <c r="AP16" s="1075"/>
      <c r="AQ16" s="1076"/>
      <c r="AR16" s="1056">
        <f>AG16*10000+AM16*100+AI16</f>
        <v>10002</v>
      </c>
      <c r="AT16" s="918"/>
    </row>
    <row r="17" spans="1:46" ht="12.75" customHeight="1" x14ac:dyDescent="0.15">
      <c r="A17" s="1054"/>
      <c r="B17" s="1055"/>
      <c r="C17" s="1117"/>
      <c r="D17" s="1118"/>
      <c r="E17" s="1118"/>
      <c r="F17" s="1118"/>
      <c r="G17" s="1118"/>
      <c r="H17" s="1118"/>
      <c r="I17" s="1119"/>
      <c r="J17" s="89" t="str">
        <f>IF(ISBLANK(J16),"",O13)</f>
        <v/>
      </c>
      <c r="K17" s="90" t="s">
        <v>18</v>
      </c>
      <c r="L17" s="91" t="str">
        <f>IF(ISBLANK(J16),"",M13)</f>
        <v/>
      </c>
      <c r="M17" s="89">
        <f>IF(ISBLANK(M16),"",U9)</f>
        <v>1</v>
      </c>
      <c r="N17" s="90" t="s">
        <v>18</v>
      </c>
      <c r="O17" s="91">
        <f>IF(ISBLANK(M16),"",S9)</f>
        <v>2</v>
      </c>
      <c r="P17" s="89" t="str">
        <f>IF(ISBLANK(P16),"",U13)</f>
        <v/>
      </c>
      <c r="Q17" s="90" t="s">
        <v>18</v>
      </c>
      <c r="R17" s="91" t="str">
        <f>IF(ISBLANK(P16),"",S13)</f>
        <v/>
      </c>
      <c r="S17" s="92"/>
      <c r="T17" s="93"/>
      <c r="U17" s="93"/>
      <c r="V17" s="89" t="str">
        <f>IF(ISBLANK(V16),"",AA13)</f>
        <v/>
      </c>
      <c r="W17" s="90" t="s">
        <v>18</v>
      </c>
      <c r="X17" s="91" t="str">
        <f>IF(ISBLANK(V16),"",Y13)</f>
        <v/>
      </c>
      <c r="Y17" s="1044"/>
      <c r="Z17" s="1045"/>
      <c r="AA17" s="1050"/>
      <c r="AB17" s="1051"/>
      <c r="AC17" s="1050"/>
      <c r="AD17" s="1051"/>
      <c r="AE17" s="1050"/>
      <c r="AF17" s="1051"/>
      <c r="AG17" s="1050"/>
      <c r="AH17" s="1051"/>
      <c r="AI17" s="1050"/>
      <c r="AJ17" s="1051"/>
      <c r="AK17" s="1050"/>
      <c r="AL17" s="1051"/>
      <c r="AM17" s="1070"/>
      <c r="AN17" s="1071"/>
      <c r="AO17" s="1077"/>
      <c r="AP17" s="1078"/>
      <c r="AQ17" s="1079"/>
      <c r="AR17" s="1056"/>
      <c r="AT17" s="918"/>
    </row>
    <row r="18" spans="1:46" ht="12.75" customHeight="1" x14ac:dyDescent="0.15">
      <c r="A18" s="1054"/>
      <c r="B18" s="1055"/>
      <c r="C18" s="1117"/>
      <c r="D18" s="1118"/>
      <c r="E18" s="1118"/>
      <c r="F18" s="1118"/>
      <c r="G18" s="1118"/>
      <c r="H18" s="1118"/>
      <c r="I18" s="1119"/>
      <c r="J18" s="89" t="str">
        <f>IF(ISBLANK(J16),"",O14)</f>
        <v/>
      </c>
      <c r="K18" s="90" t="s">
        <v>19</v>
      </c>
      <c r="L18" s="91" t="str">
        <f>IF(ISBLANK(J16),"",M14)</f>
        <v/>
      </c>
      <c r="M18" s="89">
        <f>IF(ISBLANK(M17),"",U10)</f>
        <v>1</v>
      </c>
      <c r="N18" s="90" t="s">
        <v>19</v>
      </c>
      <c r="O18" s="91">
        <f>IF(ISBLANK(M17),"",S10)</f>
        <v>0</v>
      </c>
      <c r="P18" s="89" t="str">
        <f>IF(ISBLANK(P16),"",U14)</f>
        <v/>
      </c>
      <c r="Q18" s="90" t="s">
        <v>19</v>
      </c>
      <c r="R18" s="91" t="str">
        <f>IF(ISBLANK(P16),"",S14)</f>
        <v/>
      </c>
      <c r="S18" s="92"/>
      <c r="T18" s="93"/>
      <c r="U18" s="93"/>
      <c r="V18" s="89" t="str">
        <f>IF(ISBLANK(V16),"",AA14)</f>
        <v/>
      </c>
      <c r="W18" s="90" t="s">
        <v>19</v>
      </c>
      <c r="X18" s="91" t="str">
        <f>IF(ISBLANK(V16),"",Y14)</f>
        <v/>
      </c>
      <c r="Y18" s="1044"/>
      <c r="Z18" s="1045"/>
      <c r="AA18" s="1050"/>
      <c r="AB18" s="1051"/>
      <c r="AC18" s="1050"/>
      <c r="AD18" s="1051"/>
      <c r="AE18" s="1050"/>
      <c r="AF18" s="1051"/>
      <c r="AG18" s="1050"/>
      <c r="AH18" s="1051"/>
      <c r="AI18" s="1050"/>
      <c r="AJ18" s="1051"/>
      <c r="AK18" s="1050"/>
      <c r="AL18" s="1051"/>
      <c r="AM18" s="1070"/>
      <c r="AN18" s="1071"/>
      <c r="AO18" s="1077"/>
      <c r="AP18" s="1078"/>
      <c r="AQ18" s="1079"/>
      <c r="AR18" s="1056"/>
      <c r="AT18" s="918"/>
    </row>
    <row r="19" spans="1:46" ht="12.75" customHeight="1" x14ac:dyDescent="0.15">
      <c r="A19" s="1054"/>
      <c r="B19" s="1055"/>
      <c r="C19" s="1120"/>
      <c r="D19" s="1121"/>
      <c r="E19" s="1121"/>
      <c r="F19" s="1121"/>
      <c r="G19" s="1121"/>
      <c r="H19" s="1121"/>
      <c r="I19" s="1122"/>
      <c r="J19" s="86" t="str">
        <f>IF(ISBLANK(J16),"",SUM(J17:J18))</f>
        <v/>
      </c>
      <c r="K19" s="87" t="s">
        <v>20</v>
      </c>
      <c r="L19" s="88" t="str">
        <f>IF(ISBLANK(J16),"",SUM(L17:L18))</f>
        <v/>
      </c>
      <c r="M19" s="86">
        <f>IF(ISBLANK(M16),"",SUM(M17:M18))</f>
        <v>2</v>
      </c>
      <c r="N19" s="87" t="s">
        <v>20</v>
      </c>
      <c r="O19" s="88">
        <f>IF(ISBLANK(M16),"",SUM(O17:O18))</f>
        <v>2</v>
      </c>
      <c r="P19" s="86" t="str">
        <f>IF(ISBLANK(P16),"",SUM(P17:P18))</f>
        <v/>
      </c>
      <c r="Q19" s="87" t="s">
        <v>20</v>
      </c>
      <c r="R19" s="88" t="str">
        <f>IF(ISBLANK(P16),"",SUM(R17:R18))</f>
        <v/>
      </c>
      <c r="S19" s="94"/>
      <c r="T19" s="95"/>
      <c r="U19" s="95"/>
      <c r="V19" s="86" t="str">
        <f>IF(ISBLANK(V16),"",SUM(V17:V18))</f>
        <v/>
      </c>
      <c r="W19" s="87" t="s">
        <v>20</v>
      </c>
      <c r="X19" s="88" t="str">
        <f>IF(ISBLANK(V16),"",SUM(X17:X18))</f>
        <v/>
      </c>
      <c r="Y19" s="1046"/>
      <c r="Z19" s="1047"/>
      <c r="AA19" s="1052"/>
      <c r="AB19" s="1053"/>
      <c r="AC19" s="1052"/>
      <c r="AD19" s="1053"/>
      <c r="AE19" s="1052"/>
      <c r="AF19" s="1053"/>
      <c r="AG19" s="1052"/>
      <c r="AH19" s="1053"/>
      <c r="AI19" s="1052"/>
      <c r="AJ19" s="1053"/>
      <c r="AK19" s="1052"/>
      <c r="AL19" s="1053"/>
      <c r="AM19" s="1072"/>
      <c r="AN19" s="1073"/>
      <c r="AO19" s="1080"/>
      <c r="AP19" s="1081"/>
      <c r="AQ19" s="1082"/>
      <c r="AR19" s="1056"/>
      <c r="AT19" s="918"/>
    </row>
    <row r="20" spans="1:46" ht="20.25" customHeight="1" x14ac:dyDescent="0.15">
      <c r="A20" s="1054">
        <f t="shared" ref="A20" si="9">AO20</f>
        <v>5</v>
      </c>
      <c r="B20" s="1055">
        <v>5</v>
      </c>
      <c r="C20" s="1114" t="s">
        <v>326</v>
      </c>
      <c r="D20" s="1115"/>
      <c r="E20" s="1115"/>
      <c r="F20" s="1115"/>
      <c r="G20" s="1115"/>
      <c r="H20" s="1115"/>
      <c r="I20" s="1116"/>
      <c r="J20" s="1039"/>
      <c r="K20" s="1040"/>
      <c r="L20" s="1041"/>
      <c r="M20" s="1039"/>
      <c r="N20" s="1040"/>
      <c r="O20" s="1041"/>
      <c r="P20" s="1039" t="s">
        <v>54</v>
      </c>
      <c r="Q20" s="1040"/>
      <c r="R20" s="1041"/>
      <c r="S20" s="1039"/>
      <c r="T20" s="1040"/>
      <c r="U20" s="1041"/>
      <c r="V20" s="20"/>
      <c r="W20" s="21"/>
      <c r="X20" s="21"/>
      <c r="Y20" s="1042">
        <f>SUM(AA20:AF23)</f>
        <v>1</v>
      </c>
      <c r="Z20" s="1043"/>
      <c r="AA20" s="1048">
        <f>COUNTIF(J20:X20,"○")</f>
        <v>0</v>
      </c>
      <c r="AB20" s="1049"/>
      <c r="AC20" s="1048">
        <f>COUNTIF(J20:X20,"△")</f>
        <v>0</v>
      </c>
      <c r="AD20" s="1049"/>
      <c r="AE20" s="1048">
        <f>COUNTIF(J20:X20,"●")</f>
        <v>1</v>
      </c>
      <c r="AF20" s="1049"/>
      <c r="AG20" s="1048">
        <f>AA20*3+AC20*1</f>
        <v>0</v>
      </c>
      <c r="AH20" s="1049"/>
      <c r="AI20" s="1048">
        <f>SUM(J23,M23,P23,V23,S23)</f>
        <v>2</v>
      </c>
      <c r="AJ20" s="1049"/>
      <c r="AK20" s="1048">
        <f t="shared" ref="AK20" si="10">SUM(L23,O23,R23,X23,U23)</f>
        <v>3</v>
      </c>
      <c r="AL20" s="1049"/>
      <c r="AM20" s="1068">
        <f>AI20-AK20</f>
        <v>-1</v>
      </c>
      <c r="AN20" s="1069"/>
      <c r="AO20" s="1074">
        <f t="shared" ref="AO20" si="11">IF(ISBLANK(B20),"",RANK(AR20,$AR$4:$AR$23) )</f>
        <v>5</v>
      </c>
      <c r="AP20" s="1075"/>
      <c r="AQ20" s="1076"/>
      <c r="AR20" s="1056">
        <f>AG20*10000+AM20*100+AI20</f>
        <v>-98</v>
      </c>
      <c r="AT20" s="918"/>
    </row>
    <row r="21" spans="1:46" ht="12.75" customHeight="1" x14ac:dyDescent="0.15">
      <c r="A21" s="1054"/>
      <c r="B21" s="1055"/>
      <c r="C21" s="1117"/>
      <c r="D21" s="1118"/>
      <c r="E21" s="1118"/>
      <c r="F21" s="1118"/>
      <c r="G21" s="1118"/>
      <c r="H21" s="1118"/>
      <c r="I21" s="1119"/>
      <c r="J21" s="89" t="str">
        <f>IF(ISBLANK(J20),"",O17)</f>
        <v/>
      </c>
      <c r="K21" s="90" t="s">
        <v>18</v>
      </c>
      <c r="L21" s="91" t="str">
        <f>IF(ISBLANK(J20),"",M17)</f>
        <v/>
      </c>
      <c r="M21" s="89" t="str">
        <f>IF(ISBLANK(M20),"",R17)</f>
        <v/>
      </c>
      <c r="N21" s="90" t="s">
        <v>18</v>
      </c>
      <c r="O21" s="91" t="str">
        <f>IF(ISBLANK(M20),"",P17)</f>
        <v/>
      </c>
      <c r="P21" s="89">
        <f>IF(ISBLANK(P20),"",X13)</f>
        <v>2</v>
      </c>
      <c r="Q21" s="90" t="s">
        <v>18</v>
      </c>
      <c r="R21" s="91">
        <f>IF(ISBLANK(P20),"",V13)</f>
        <v>3</v>
      </c>
      <c r="S21" s="89" t="str">
        <f>IF(ISBLANK(S20),"",X17)</f>
        <v/>
      </c>
      <c r="T21" s="90" t="s">
        <v>18</v>
      </c>
      <c r="U21" s="91" t="str">
        <f>IF(ISBLANK(S20),"",V17)</f>
        <v/>
      </c>
      <c r="V21" s="92"/>
      <c r="W21" s="93"/>
      <c r="X21" s="93"/>
      <c r="Y21" s="1044"/>
      <c r="Z21" s="1045"/>
      <c r="AA21" s="1050"/>
      <c r="AB21" s="1051"/>
      <c r="AC21" s="1050"/>
      <c r="AD21" s="1051"/>
      <c r="AE21" s="1050"/>
      <c r="AF21" s="1051"/>
      <c r="AG21" s="1050"/>
      <c r="AH21" s="1051"/>
      <c r="AI21" s="1050"/>
      <c r="AJ21" s="1051"/>
      <c r="AK21" s="1050"/>
      <c r="AL21" s="1051"/>
      <c r="AM21" s="1070"/>
      <c r="AN21" s="1071"/>
      <c r="AO21" s="1077"/>
      <c r="AP21" s="1078"/>
      <c r="AQ21" s="1079"/>
      <c r="AR21" s="1056"/>
      <c r="AT21" s="918"/>
    </row>
    <row r="22" spans="1:46" ht="12.75" customHeight="1" x14ac:dyDescent="0.15">
      <c r="A22" s="1054"/>
      <c r="B22" s="1055"/>
      <c r="C22" s="1117"/>
      <c r="D22" s="1118"/>
      <c r="E22" s="1118"/>
      <c r="F22" s="1118"/>
      <c r="G22" s="1118"/>
      <c r="H22" s="1118"/>
      <c r="I22" s="1119"/>
      <c r="J22" s="89" t="str">
        <f>IF(ISBLANK(J20),"",O18)</f>
        <v/>
      </c>
      <c r="K22" s="90" t="s">
        <v>19</v>
      </c>
      <c r="L22" s="91" t="str">
        <f>IF(ISBLANK(J20),"",M18)</f>
        <v/>
      </c>
      <c r="M22" s="89" t="str">
        <f>IF(ISBLANK(M20),"",R18)</f>
        <v/>
      </c>
      <c r="N22" s="90" t="s">
        <v>19</v>
      </c>
      <c r="O22" s="91" t="str">
        <f>IF(ISBLANK(M20),"",P18)</f>
        <v/>
      </c>
      <c r="P22" s="89">
        <f>IF(ISBLANK(P21),"",X14)</f>
        <v>0</v>
      </c>
      <c r="Q22" s="90" t="s">
        <v>19</v>
      </c>
      <c r="R22" s="91">
        <f>IF(ISBLANK(P21),"",V14)</f>
        <v>0</v>
      </c>
      <c r="S22" s="89" t="str">
        <f>IF(ISBLANK(S20),"",X18)</f>
        <v/>
      </c>
      <c r="T22" s="90" t="s">
        <v>19</v>
      </c>
      <c r="U22" s="91" t="str">
        <f>IF(ISBLANK(S20),"",V18)</f>
        <v/>
      </c>
      <c r="V22" s="92"/>
      <c r="W22" s="93"/>
      <c r="X22" s="93"/>
      <c r="Y22" s="1044"/>
      <c r="Z22" s="1045"/>
      <c r="AA22" s="1050"/>
      <c r="AB22" s="1051"/>
      <c r="AC22" s="1050"/>
      <c r="AD22" s="1051"/>
      <c r="AE22" s="1050"/>
      <c r="AF22" s="1051"/>
      <c r="AG22" s="1050"/>
      <c r="AH22" s="1051"/>
      <c r="AI22" s="1050"/>
      <c r="AJ22" s="1051"/>
      <c r="AK22" s="1050"/>
      <c r="AL22" s="1051"/>
      <c r="AM22" s="1070"/>
      <c r="AN22" s="1071"/>
      <c r="AO22" s="1077"/>
      <c r="AP22" s="1078"/>
      <c r="AQ22" s="1079"/>
      <c r="AR22" s="1056"/>
      <c r="AT22" s="918"/>
    </row>
    <row r="23" spans="1:46" ht="12.75" customHeight="1" x14ac:dyDescent="0.15">
      <c r="A23" s="1054"/>
      <c r="B23" s="1055"/>
      <c r="C23" s="1120"/>
      <c r="D23" s="1121"/>
      <c r="E23" s="1121"/>
      <c r="F23" s="1121"/>
      <c r="G23" s="1121"/>
      <c r="H23" s="1121"/>
      <c r="I23" s="1122"/>
      <c r="J23" s="86" t="str">
        <f>IF(ISBLANK(J20),"",SUM(J21:J22))</f>
        <v/>
      </c>
      <c r="K23" s="87" t="s">
        <v>20</v>
      </c>
      <c r="L23" s="88" t="str">
        <f>IF(ISBLANK(J20),"",SUM(L21:L22))</f>
        <v/>
      </c>
      <c r="M23" s="86" t="str">
        <f>IF(ISBLANK(M20),"",SUM(M21:M22))</f>
        <v/>
      </c>
      <c r="N23" s="87" t="s">
        <v>20</v>
      </c>
      <c r="O23" s="88" t="str">
        <f>IF(ISBLANK(M20),"",SUM(O21:O22))</f>
        <v/>
      </c>
      <c r="P23" s="86">
        <f>IF(ISBLANK(P20),"",SUM(P21:P22))</f>
        <v>2</v>
      </c>
      <c r="Q23" s="87" t="s">
        <v>20</v>
      </c>
      <c r="R23" s="88">
        <f>IF(ISBLANK(P20),"",SUM(R21:R22))</f>
        <v>3</v>
      </c>
      <c r="S23" s="86" t="str">
        <f>IF(ISBLANK(S20),"",SUM(S21:S22))</f>
        <v/>
      </c>
      <c r="T23" s="87" t="s">
        <v>20</v>
      </c>
      <c r="U23" s="88" t="str">
        <f>IF(ISBLANK(S20),"",SUM(U21:U22))</f>
        <v/>
      </c>
      <c r="V23" s="94"/>
      <c r="W23" s="95"/>
      <c r="X23" s="95"/>
      <c r="Y23" s="1046"/>
      <c r="Z23" s="1047"/>
      <c r="AA23" s="1052"/>
      <c r="AB23" s="1053"/>
      <c r="AC23" s="1052"/>
      <c r="AD23" s="1053"/>
      <c r="AE23" s="1052"/>
      <c r="AF23" s="1053"/>
      <c r="AG23" s="1052"/>
      <c r="AH23" s="1053"/>
      <c r="AI23" s="1052"/>
      <c r="AJ23" s="1053"/>
      <c r="AK23" s="1052"/>
      <c r="AL23" s="1053"/>
      <c r="AM23" s="1072"/>
      <c r="AN23" s="1073"/>
      <c r="AO23" s="1080"/>
      <c r="AP23" s="1081"/>
      <c r="AQ23" s="1082"/>
      <c r="AR23" s="1056"/>
      <c r="AT23" s="918"/>
    </row>
    <row r="24" spans="1:46" ht="20.25" customHeight="1" x14ac:dyDescent="0.15">
      <c r="A24" s="1054"/>
      <c r="B24" s="1055">
        <v>6</v>
      </c>
      <c r="C24" s="953">
        <v>3</v>
      </c>
      <c r="D24" s="953">
        <v>4</v>
      </c>
      <c r="E24" s="953">
        <v>5</v>
      </c>
      <c r="F24" s="953">
        <v>6</v>
      </c>
      <c r="G24" s="953">
        <v>7</v>
      </c>
      <c r="H24" s="953">
        <v>8</v>
      </c>
      <c r="I24" s="953">
        <v>9</v>
      </c>
      <c r="J24" s="953">
        <v>10</v>
      </c>
      <c r="K24" s="953">
        <v>11</v>
      </c>
      <c r="L24" s="953">
        <v>12</v>
      </c>
      <c r="M24" s="953">
        <v>13</v>
      </c>
      <c r="N24" s="953">
        <v>14</v>
      </c>
      <c r="O24" s="953">
        <v>15</v>
      </c>
      <c r="P24" s="953">
        <v>16</v>
      </c>
      <c r="Q24" s="953">
        <v>17</v>
      </c>
      <c r="R24" s="953">
        <v>18</v>
      </c>
      <c r="S24" s="953">
        <v>19</v>
      </c>
      <c r="T24" s="953">
        <v>20</v>
      </c>
      <c r="U24" s="953">
        <v>21</v>
      </c>
      <c r="V24" s="953">
        <v>22</v>
      </c>
      <c r="W24" s="953">
        <v>23</v>
      </c>
      <c r="X24" s="953">
        <v>24</v>
      </c>
      <c r="Y24" s="953">
        <v>25</v>
      </c>
      <c r="Z24" s="953">
        <v>26</v>
      </c>
      <c r="AA24" s="953">
        <v>27</v>
      </c>
      <c r="AB24" s="953">
        <v>28</v>
      </c>
      <c r="AC24" s="953">
        <v>29</v>
      </c>
      <c r="AD24" s="953">
        <v>30</v>
      </c>
      <c r="AE24" s="953">
        <v>31</v>
      </c>
      <c r="AF24" s="953">
        <v>32</v>
      </c>
      <c r="AG24" s="953">
        <v>33</v>
      </c>
      <c r="AH24" s="953">
        <v>34</v>
      </c>
      <c r="AI24" s="953">
        <v>35</v>
      </c>
      <c r="AJ24" s="953">
        <v>36</v>
      </c>
      <c r="AK24" s="953">
        <v>37</v>
      </c>
      <c r="AL24" s="953">
        <v>38</v>
      </c>
      <c r="AM24" s="953">
        <v>39</v>
      </c>
      <c r="AN24" s="953">
        <v>40</v>
      </c>
      <c r="AO24" s="953">
        <v>41</v>
      </c>
      <c r="AP24" s="953">
        <v>42</v>
      </c>
      <c r="AQ24" s="953">
        <v>43</v>
      </c>
      <c r="AR24" s="1056">
        <f>AG16*10000+AM16*100+AI16</f>
        <v>10002</v>
      </c>
      <c r="AT24" s="918"/>
    </row>
    <row r="25" spans="1:46" ht="12.75" customHeight="1" x14ac:dyDescent="0.15">
      <c r="A25" s="1054"/>
      <c r="B25" s="1055"/>
      <c r="AR25" s="1056"/>
      <c r="AT25" s="918"/>
    </row>
    <row r="26" spans="1:46" ht="12.75" customHeight="1" x14ac:dyDescent="0.15">
      <c r="A26" s="1054"/>
      <c r="B26" s="1055"/>
      <c r="AR26" s="1056"/>
      <c r="AT26" s="918"/>
    </row>
    <row r="27" spans="1:46" ht="12.75" customHeight="1" x14ac:dyDescent="0.15">
      <c r="A27" s="1054"/>
      <c r="B27" s="1055"/>
      <c r="AR27" s="1056"/>
      <c r="AT27" s="918"/>
    </row>
    <row r="28" spans="1:46" ht="20.25" customHeight="1" x14ac:dyDescent="0.15">
      <c r="A28" s="1054"/>
      <c r="B28" s="1055"/>
      <c r="AR28" s="1056">
        <f>AG20*10000+AM20*100+AI20</f>
        <v>-98</v>
      </c>
      <c r="AT28" s="918"/>
    </row>
    <row r="29" spans="1:46" ht="12.75" customHeight="1" x14ac:dyDescent="0.15">
      <c r="A29" s="1054"/>
      <c r="B29" s="1055"/>
      <c r="AR29" s="1056"/>
      <c r="AT29" s="918"/>
    </row>
    <row r="30" spans="1:46" ht="12.75" customHeight="1" x14ac:dyDescent="0.15">
      <c r="A30" s="1054"/>
      <c r="B30" s="1055"/>
      <c r="AR30" s="1056"/>
      <c r="AT30" s="918"/>
    </row>
    <row r="31" spans="1:46" ht="12.75" customHeight="1" x14ac:dyDescent="0.15">
      <c r="A31" s="1054"/>
      <c r="B31" s="1055"/>
      <c r="AR31" s="1056"/>
      <c r="AT31" s="918"/>
    </row>
    <row r="32" spans="1:46" ht="10.5" customHeight="1" x14ac:dyDescent="0.15"/>
    <row r="33" spans="1:1" x14ac:dyDescent="0.15">
      <c r="A33" s="43"/>
    </row>
    <row r="34" spans="1:1" x14ac:dyDescent="0.15">
      <c r="A34" s="43"/>
    </row>
  </sheetData>
  <mergeCells count="111">
    <mergeCell ref="C1:AB1"/>
    <mergeCell ref="AC1:AQ1"/>
    <mergeCell ref="Y2:AB2"/>
    <mergeCell ref="AC2:AH2"/>
    <mergeCell ref="AI2:AQ2"/>
    <mergeCell ref="C3:I3"/>
    <mergeCell ref="J3:L3"/>
    <mergeCell ref="M3:O3"/>
    <mergeCell ref="P3:R3"/>
    <mergeCell ref="AE3:AF3"/>
    <mergeCell ref="AG3:AH3"/>
    <mergeCell ref="AI3:AJ3"/>
    <mergeCell ref="AK3:AL3"/>
    <mergeCell ref="AM3:AN3"/>
    <mergeCell ref="AO3:AQ3"/>
    <mergeCell ref="S3:U3"/>
    <mergeCell ref="V3:X3"/>
    <mergeCell ref="Y3:Z3"/>
    <mergeCell ref="AA3:AB3"/>
    <mergeCell ref="AC3:AD3"/>
    <mergeCell ref="AR4:AR7"/>
    <mergeCell ref="A8:A11"/>
    <mergeCell ref="B8:B11"/>
    <mergeCell ref="C8:I11"/>
    <mergeCell ref="J8:L8"/>
    <mergeCell ref="P8:R8"/>
    <mergeCell ref="S8:U8"/>
    <mergeCell ref="V8:X8"/>
    <mergeCell ref="AE4:AF7"/>
    <mergeCell ref="AG4:AH7"/>
    <mergeCell ref="AI4:AJ7"/>
    <mergeCell ref="AK4:AL7"/>
    <mergeCell ref="AM4:AN7"/>
    <mergeCell ref="AO4:AQ7"/>
    <mergeCell ref="V4:X4"/>
    <mergeCell ref="S4:U4"/>
    <mergeCell ref="Y4:Z7"/>
    <mergeCell ref="AA4:AB7"/>
    <mergeCell ref="AC4:AD7"/>
    <mergeCell ref="A4:A7"/>
    <mergeCell ref="B4:B7"/>
    <mergeCell ref="C4:I7"/>
    <mergeCell ref="M4:O4"/>
    <mergeCell ref="P4:R4"/>
    <mergeCell ref="AK8:AL11"/>
    <mergeCell ref="AM8:AN11"/>
    <mergeCell ref="AO8:AQ11"/>
    <mergeCell ref="AR8:AR11"/>
    <mergeCell ref="A12:A15"/>
    <mergeCell ref="B12:B15"/>
    <mergeCell ref="C12:I15"/>
    <mergeCell ref="J12:L12"/>
    <mergeCell ref="M12:O12"/>
    <mergeCell ref="Y8:Z11"/>
    <mergeCell ref="AA8:AB11"/>
    <mergeCell ref="AC8:AD11"/>
    <mergeCell ref="AE8:AF11"/>
    <mergeCell ref="AG8:AH11"/>
    <mergeCell ref="AI8:AJ11"/>
    <mergeCell ref="AR16:AR19"/>
    <mergeCell ref="A20:A23"/>
    <mergeCell ref="B20:B23"/>
    <mergeCell ref="AR12:AR15"/>
    <mergeCell ref="A16:A19"/>
    <mergeCell ref="B16:B19"/>
    <mergeCell ref="AE12:AF15"/>
    <mergeCell ref="AG12:AH15"/>
    <mergeCell ref="AI12:AJ15"/>
    <mergeCell ref="AK12:AL15"/>
    <mergeCell ref="AM12:AN15"/>
    <mergeCell ref="AO12:AQ15"/>
    <mergeCell ref="V12:X12"/>
    <mergeCell ref="S12:U12"/>
    <mergeCell ref="Y12:Z15"/>
    <mergeCell ref="AA12:AB15"/>
    <mergeCell ref="AC12:AD15"/>
    <mergeCell ref="AK16:AL19"/>
    <mergeCell ref="AM16:AN19"/>
    <mergeCell ref="AO16:AQ19"/>
    <mergeCell ref="AR24:AR27"/>
    <mergeCell ref="A28:A31"/>
    <mergeCell ref="B28:B31"/>
    <mergeCell ref="C20:I23"/>
    <mergeCell ref="J20:L20"/>
    <mergeCell ref="M20:O20"/>
    <mergeCell ref="P20:R20"/>
    <mergeCell ref="Y16:Z19"/>
    <mergeCell ref="AA16:AB19"/>
    <mergeCell ref="AC16:AD19"/>
    <mergeCell ref="AE16:AF19"/>
    <mergeCell ref="AG16:AH19"/>
    <mergeCell ref="AI16:AJ19"/>
    <mergeCell ref="AR20:AR23"/>
    <mergeCell ref="A24:A27"/>
    <mergeCell ref="B24:B27"/>
    <mergeCell ref="C16:I19"/>
    <mergeCell ref="J16:L16"/>
    <mergeCell ref="M16:O16"/>
    <mergeCell ref="P16:R16"/>
    <mergeCell ref="V16:X16"/>
    <mergeCell ref="AR28:AR31"/>
    <mergeCell ref="AE20:AF23"/>
    <mergeCell ref="AG20:AH23"/>
    <mergeCell ref="AI20:AJ23"/>
    <mergeCell ref="AK20:AL23"/>
    <mergeCell ref="AM20:AN23"/>
    <mergeCell ref="AO20:AQ23"/>
    <mergeCell ref="S20:U20"/>
    <mergeCell ref="Y20:Z23"/>
    <mergeCell ref="AA20:AB23"/>
    <mergeCell ref="AC20:AD23"/>
  </mergeCells>
  <phoneticPr fontId="27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88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7D287-8197-490F-93A9-FDA071107442}">
  <sheetPr>
    <tabColor rgb="FFFF99FF"/>
    <pageSetUpPr fitToPage="1"/>
  </sheetPr>
  <dimension ref="A1:K11"/>
  <sheetViews>
    <sheetView workbookViewId="0">
      <selection activeCell="N9" sqref="N9"/>
    </sheetView>
  </sheetViews>
  <sheetFormatPr defaultColWidth="9" defaultRowHeight="13.5" x14ac:dyDescent="0.15"/>
  <cols>
    <col min="1" max="1" width="3.25" style="10" customWidth="1"/>
    <col min="2" max="2" width="6.125" style="723" customWidth="1"/>
    <col min="3" max="3" width="29.25" style="723" customWidth="1"/>
    <col min="4" max="10" width="6.125" style="723" customWidth="1"/>
    <col min="11" max="11" width="8.875" style="953" customWidth="1"/>
    <col min="12" max="12" width="11.25" style="953" customWidth="1"/>
    <col min="13" max="13" width="5.625" style="953" customWidth="1"/>
    <col min="14" max="16384" width="9" style="953"/>
  </cols>
  <sheetData>
    <row r="1" spans="2:11" ht="21.75" customHeight="1" thickBot="1" x14ac:dyDescent="0.2">
      <c r="B1" s="1125" t="str">
        <f>'秋季星取表 '!C1</f>
        <v>令和4年度 第2回 函館地区秋季リーグU-15</v>
      </c>
      <c r="C1" s="1126"/>
      <c r="D1" s="1126"/>
      <c r="E1" s="1126"/>
      <c r="F1" s="1126"/>
      <c r="G1" s="1126"/>
      <c r="H1" s="1126"/>
      <c r="I1" s="1126" t="s">
        <v>23</v>
      </c>
      <c r="J1" s="1126"/>
      <c r="K1" s="1127"/>
    </row>
    <row r="2" spans="2:11" ht="11.25" customHeight="1" x14ac:dyDescent="0.1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15">
      <c r="C3" s="9"/>
      <c r="D3" s="4"/>
      <c r="E3" s="4"/>
      <c r="F3" s="4"/>
      <c r="G3" s="1124" t="s">
        <v>25</v>
      </c>
      <c r="H3" s="1124"/>
      <c r="I3" s="1128" t="str">
        <f>'秋季星取表 '!AC2</f>
        <v>4月29日(金)</v>
      </c>
      <c r="J3" s="1128"/>
      <c r="K3" s="1128"/>
    </row>
    <row r="4" spans="2:11" ht="21.75" customHeight="1" x14ac:dyDescent="0.1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15">
      <c r="B5" s="5">
        <v>1</v>
      </c>
      <c r="C5" s="6" t="str">
        <f>VLOOKUP($B5,'秋季星取表 '!$A$4:$AQ$23,3,0)</f>
        <v>赤川中</v>
      </c>
      <c r="D5" s="6">
        <f>VLOOKUP($B5,'秋季星取表 '!$A$4:$AQ$23,33,0)</f>
        <v>3</v>
      </c>
      <c r="E5" s="6">
        <f>VLOOKUP($B5,'秋季星取表 '!$A$4:$AQ$23,25,0)</f>
        <v>1</v>
      </c>
      <c r="F5" s="6">
        <f>VLOOKUP($B5,'秋季星取表 '!$A$4:$AQ$23,27,0)</f>
        <v>1</v>
      </c>
      <c r="G5" s="6">
        <f>VLOOKUP($B5,'秋季星取表 '!$A$4:$AQ$23,29,0)</f>
        <v>0</v>
      </c>
      <c r="H5" s="6">
        <f>VLOOKUP($B5,'秋季星取表 '!$A$4:$AQ$23,31,0)</f>
        <v>0</v>
      </c>
      <c r="I5" s="6">
        <f>VLOOKUP($B5,'秋季星取表 '!$A$4:$AQ$23,35,0)</f>
        <v>3</v>
      </c>
      <c r="J5" s="6">
        <f>VLOOKUP($B5,'秋季星取表 '!$A$4:$AQ$23,37,0)</f>
        <v>2</v>
      </c>
      <c r="K5" s="6">
        <f>VLOOKUP($B5,'秋季星取表 '!$A$4:$AQ$23,39,0)</f>
        <v>1</v>
      </c>
    </row>
    <row r="6" spans="2:11" ht="21.75" customHeight="1" x14ac:dyDescent="0.15">
      <c r="B6" s="99">
        <v>2</v>
      </c>
      <c r="C6" s="6" t="str">
        <f>VLOOKUP($B6,'秋季星取表 '!$A$4:$AQ$23,3,0)</f>
        <v>附属中</v>
      </c>
      <c r="D6" s="6">
        <f>VLOOKUP($B6,'秋季星取表 '!$A$4:$AQ$23,33,0)</f>
        <v>1</v>
      </c>
      <c r="E6" s="6">
        <f>VLOOKUP($B6,'秋季星取表 '!$A$4:$AQ$23,25,0)</f>
        <v>1</v>
      </c>
      <c r="F6" s="6">
        <f>VLOOKUP($B6,'秋季星取表 '!$A$4:$AQ$23,27,0)</f>
        <v>0</v>
      </c>
      <c r="G6" s="6">
        <f>VLOOKUP($B6,'秋季星取表 '!$A$4:$AQ$23,29,0)</f>
        <v>1</v>
      </c>
      <c r="H6" s="6">
        <f>VLOOKUP($B6,'秋季星取表 '!$A$4:$AQ$23,31,0)</f>
        <v>0</v>
      </c>
      <c r="I6" s="6">
        <f>VLOOKUP($B6,'秋季星取表 '!$A$4:$AQ$23,35,0)</f>
        <v>2</v>
      </c>
      <c r="J6" s="6">
        <f>VLOOKUP($B6,'秋季星取表 '!$A$4:$AQ$23,37,0)</f>
        <v>2</v>
      </c>
      <c r="K6" s="6">
        <f>VLOOKUP($B6,'秋季星取表 '!$A$4:$AQ$23,39,0)</f>
        <v>0</v>
      </c>
    </row>
    <row r="7" spans="2:11" ht="21.75" customHeight="1" x14ac:dyDescent="0.15">
      <c r="B7" s="5">
        <v>3</v>
      </c>
      <c r="C7" s="6" t="e">
        <f>VLOOKUP($B7,'秋季星取表 '!$A$4:$AQ$23,3,0)</f>
        <v>#N/A</v>
      </c>
      <c r="D7" s="6" t="e">
        <f>VLOOKUP($B7,'秋季星取表 '!$A$4:$AQ$23,33,0)</f>
        <v>#N/A</v>
      </c>
      <c r="E7" s="6" t="e">
        <f>VLOOKUP($B7,'秋季星取表 '!$A$4:$AQ$23,25,0)</f>
        <v>#N/A</v>
      </c>
      <c r="F7" s="6" t="e">
        <f>VLOOKUP($B7,'秋季星取表 '!$A$4:$AQ$23,27,0)</f>
        <v>#N/A</v>
      </c>
      <c r="G7" s="6" t="e">
        <f>VLOOKUP($B7,'秋季星取表 '!$A$4:$AQ$23,29,0)</f>
        <v>#N/A</v>
      </c>
      <c r="H7" s="6" t="e">
        <f>VLOOKUP($B7,'秋季星取表 '!$A$4:$AQ$23,31,0)</f>
        <v>#N/A</v>
      </c>
      <c r="I7" s="6" t="e">
        <f>VLOOKUP($B7,'秋季星取表 '!$A$4:$AQ$23,35,0)</f>
        <v>#N/A</v>
      </c>
      <c r="J7" s="6" t="e">
        <f>VLOOKUP($B7,'秋季星取表 '!$A$4:$AQ$23,37,0)</f>
        <v>#N/A</v>
      </c>
      <c r="K7" s="6" t="e">
        <f>VLOOKUP($B7,'秋季星取表 '!$A$4:$AQ$23,39,0)</f>
        <v>#N/A</v>
      </c>
    </row>
    <row r="8" spans="2:11" ht="21.75" customHeight="1" x14ac:dyDescent="0.15">
      <c r="B8" s="99">
        <v>4</v>
      </c>
      <c r="C8" s="6" t="str">
        <f>VLOOKUP($B8,'秋季星取表 '!$A$4:$AQ$23,3,0)</f>
        <v>深堀・尾札部・銭亀沢・恵山</v>
      </c>
      <c r="D8" s="6">
        <f>VLOOKUP($B8,'秋季星取表 '!$A$4:$AQ$23,33,0)</f>
        <v>0</v>
      </c>
      <c r="E8" s="6">
        <f>VLOOKUP($B8,'秋季星取表 '!$A$4:$AQ$23,25,0)</f>
        <v>0</v>
      </c>
      <c r="F8" s="6">
        <f>VLOOKUP($B8,'秋季星取表 '!$A$4:$AQ$23,27,0)</f>
        <v>0</v>
      </c>
      <c r="G8" s="6">
        <f>VLOOKUP($B8,'秋季星取表 '!$A$4:$AQ$23,29,0)</f>
        <v>0</v>
      </c>
      <c r="H8" s="6">
        <f>VLOOKUP($B8,'秋季星取表 '!$A$4:$AQ$23,31,0)</f>
        <v>0</v>
      </c>
      <c r="I8" s="6">
        <f>VLOOKUP($B8,'秋季星取表 '!$A$4:$AQ$23,35,0)</f>
        <v>0</v>
      </c>
      <c r="J8" s="6">
        <f>VLOOKUP($B8,'秋季星取表 '!$A$4:$AQ$23,37,0)</f>
        <v>0</v>
      </c>
      <c r="K8" s="6">
        <f>VLOOKUP($B8,'秋季星取表 '!$A$4:$AQ$23,39,0)</f>
        <v>0</v>
      </c>
    </row>
    <row r="9" spans="2:11" ht="21.75" customHeight="1" x14ac:dyDescent="0.15">
      <c r="B9" s="5">
        <v>5</v>
      </c>
      <c r="C9" s="6" t="str">
        <f>VLOOKUP($B9,'秋季星取表 '!$A$4:$AQ$23,3,0)</f>
        <v>本通中</v>
      </c>
      <c r="D9" s="6">
        <f>VLOOKUP($B9,'秋季星取表 '!$A$4:$AQ$23,33,0)</f>
        <v>0</v>
      </c>
      <c r="E9" s="6">
        <f>VLOOKUP($B9,'秋季星取表 '!$A$4:$AQ$23,25,0)</f>
        <v>1</v>
      </c>
      <c r="F9" s="6">
        <f>VLOOKUP($B9,'秋季星取表 '!$A$4:$AQ$23,27,0)</f>
        <v>0</v>
      </c>
      <c r="G9" s="6">
        <f>VLOOKUP($B9,'秋季星取表 '!$A$4:$AQ$23,29,0)</f>
        <v>0</v>
      </c>
      <c r="H9" s="6">
        <f>VLOOKUP($B9,'秋季星取表 '!$A$4:$AQ$23,31,0)</f>
        <v>1</v>
      </c>
      <c r="I9" s="6">
        <f>VLOOKUP($B9,'秋季星取表 '!$A$4:$AQ$23,35,0)</f>
        <v>2</v>
      </c>
      <c r="J9" s="6">
        <f>VLOOKUP($B9,'秋季星取表 '!$A$4:$AQ$23,37,0)</f>
        <v>3</v>
      </c>
      <c r="K9" s="6">
        <f>VLOOKUP($B9,'秋季星取表 '!$A$4:$AQ$23,39,0)</f>
        <v>-1</v>
      </c>
    </row>
    <row r="10" spans="2:11" ht="21.75" customHeight="1" x14ac:dyDescent="0.15"/>
    <row r="11" spans="2:11" ht="21.75" customHeight="1" x14ac:dyDescent="0.15"/>
  </sheetData>
  <mergeCells count="4">
    <mergeCell ref="B1:H1"/>
    <mergeCell ref="I1:K1"/>
    <mergeCell ref="G3:H3"/>
    <mergeCell ref="I3:K3"/>
  </mergeCells>
  <phoneticPr fontId="27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CCC"/>
    <pageSetUpPr fitToPage="1"/>
  </sheetPr>
  <dimension ref="A1:BC34"/>
  <sheetViews>
    <sheetView view="pageBreakPreview" zoomScale="80" zoomScaleNormal="80" zoomScaleSheetLayoutView="80" workbookViewId="0">
      <selection activeCell="AS32" sqref="AS1:AS1048576"/>
    </sheetView>
  </sheetViews>
  <sheetFormatPr defaultColWidth="2" defaultRowHeight="13.5" x14ac:dyDescent="0.15"/>
  <cols>
    <col min="1" max="1" width="2.75" style="48" customWidth="1"/>
    <col min="2" max="2" width="3.625" style="48" bestFit="1" customWidth="1"/>
    <col min="3" max="9" width="2" style="48"/>
    <col min="10" max="30" width="4" style="48" customWidth="1"/>
    <col min="31" max="32" width="2" style="48"/>
    <col min="33" max="33" width="2.75" style="48" bestFit="1" customWidth="1"/>
    <col min="34" max="49" width="2" style="48"/>
    <col min="50" max="50" width="2" style="48" customWidth="1"/>
    <col min="51" max="61" width="2" style="48"/>
    <col min="62" max="62" width="6.5" style="48" bestFit="1" customWidth="1"/>
    <col min="63" max="16384" width="2" style="48"/>
  </cols>
  <sheetData>
    <row r="1" spans="1:55" ht="24" customHeight="1" x14ac:dyDescent="0.15">
      <c r="C1" s="1067" t="s">
        <v>71</v>
      </c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7"/>
      <c r="AD1" s="1067"/>
      <c r="AE1" s="1067"/>
      <c r="AF1" s="1067"/>
      <c r="AG1" s="1067"/>
      <c r="AH1" s="1067"/>
      <c r="AI1" s="1067" t="s">
        <v>32</v>
      </c>
      <c r="AJ1" s="1067"/>
      <c r="AK1" s="1067"/>
      <c r="AL1" s="1067"/>
      <c r="AM1" s="1067"/>
      <c r="AN1" s="1067"/>
      <c r="AO1" s="1067"/>
      <c r="AP1" s="1067"/>
      <c r="AQ1" s="1067"/>
      <c r="AR1" s="1067"/>
      <c r="AS1" s="1067"/>
      <c r="AT1" s="1067"/>
      <c r="AU1" s="1067"/>
      <c r="AV1" s="1067"/>
      <c r="AW1" s="1067"/>
      <c r="AX1" s="53"/>
      <c r="AY1" s="53"/>
      <c r="AZ1" s="53"/>
      <c r="BA1" s="53"/>
      <c r="BB1" s="53"/>
      <c r="BC1" s="53"/>
    </row>
    <row r="2" spans="1:55" ht="19.5" customHeight="1" x14ac:dyDescent="0.1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41"/>
      <c r="AB2" s="12"/>
      <c r="AC2" s="12"/>
      <c r="AD2" s="41"/>
      <c r="AE2" s="1098" t="s">
        <v>24</v>
      </c>
      <c r="AF2" s="1098"/>
      <c r="AG2" s="1098"/>
      <c r="AH2" s="1098"/>
      <c r="AI2" s="1099" t="s">
        <v>100</v>
      </c>
      <c r="AJ2" s="1099"/>
      <c r="AK2" s="1099"/>
      <c r="AL2" s="1099"/>
      <c r="AM2" s="1099"/>
      <c r="AN2" s="1099"/>
      <c r="AO2" s="1100" t="s">
        <v>62</v>
      </c>
      <c r="AP2" s="1100"/>
      <c r="AQ2" s="1100"/>
      <c r="AR2" s="1100"/>
      <c r="AS2" s="1100"/>
      <c r="AT2" s="1100"/>
      <c r="AU2" s="1100"/>
      <c r="AV2" s="1100"/>
      <c r="AW2" s="1100"/>
    </row>
    <row r="3" spans="1:55" ht="31.5" customHeight="1" x14ac:dyDescent="0.15">
      <c r="C3" s="1103"/>
      <c r="D3" s="1104"/>
      <c r="E3" s="1104"/>
      <c r="F3" s="1104"/>
      <c r="G3" s="1104"/>
      <c r="H3" s="1104"/>
      <c r="I3" s="1105"/>
      <c r="J3" s="1106" t="str">
        <f>C4</f>
        <v>深堀・尾札部・銭亀沢・恵山</v>
      </c>
      <c r="K3" s="1107"/>
      <c r="L3" s="1107"/>
      <c r="M3" s="1106" t="str">
        <f>C8</f>
        <v>附属中</v>
      </c>
      <c r="N3" s="1107"/>
      <c r="O3" s="1107"/>
      <c r="P3" s="1106" t="str">
        <f>C12</f>
        <v>赤川中</v>
      </c>
      <c r="Q3" s="1107"/>
      <c r="R3" s="1107"/>
      <c r="S3" s="1106" t="str">
        <f>C16</f>
        <v>今金中</v>
      </c>
      <c r="T3" s="1107"/>
      <c r="U3" s="1107"/>
      <c r="V3" s="1106" t="str">
        <f>C20</f>
        <v>瀬棚・北檜山</v>
      </c>
      <c r="W3" s="1107"/>
      <c r="X3" s="1107"/>
      <c r="Y3" s="1106" t="str">
        <f>C24</f>
        <v>五稜郭中</v>
      </c>
      <c r="Z3" s="1107"/>
      <c r="AA3" s="1107"/>
      <c r="AB3" s="1106" t="str">
        <f>C28</f>
        <v>戸倉・旭岡</v>
      </c>
      <c r="AC3" s="1107"/>
      <c r="AD3" s="1107"/>
      <c r="AE3" s="1112" t="s">
        <v>31</v>
      </c>
      <c r="AF3" s="1113"/>
      <c r="AG3" s="1101" t="s">
        <v>10</v>
      </c>
      <c r="AH3" s="1102"/>
      <c r="AI3" s="1101" t="s">
        <v>11</v>
      </c>
      <c r="AJ3" s="1102"/>
      <c r="AK3" s="1101" t="s">
        <v>12</v>
      </c>
      <c r="AL3" s="1102"/>
      <c r="AM3" s="1101" t="s">
        <v>13</v>
      </c>
      <c r="AN3" s="1102"/>
      <c r="AO3" s="1101" t="s">
        <v>14</v>
      </c>
      <c r="AP3" s="1102"/>
      <c r="AQ3" s="1101" t="s">
        <v>15</v>
      </c>
      <c r="AR3" s="1102"/>
      <c r="AS3" s="1109" t="s">
        <v>16</v>
      </c>
      <c r="AT3" s="1110"/>
      <c r="AU3" s="1101" t="s">
        <v>17</v>
      </c>
      <c r="AV3" s="1111"/>
      <c r="AW3" s="1102"/>
    </row>
    <row r="4" spans="1:55" ht="20.25" customHeight="1" x14ac:dyDescent="0.15">
      <c r="A4" s="1054">
        <f>AU4</f>
        <v>6</v>
      </c>
      <c r="B4" s="1055">
        <v>1</v>
      </c>
      <c r="C4" s="1114" t="s">
        <v>72</v>
      </c>
      <c r="D4" s="1115"/>
      <c r="E4" s="1115"/>
      <c r="F4" s="1115"/>
      <c r="G4" s="1115"/>
      <c r="H4" s="1115"/>
      <c r="I4" s="1116"/>
      <c r="J4" s="45"/>
      <c r="K4" s="46"/>
      <c r="L4" s="46"/>
      <c r="M4" s="1036" t="s">
        <v>54</v>
      </c>
      <c r="N4" s="1084"/>
      <c r="O4" s="1085"/>
      <c r="P4" s="1039" t="s">
        <v>54</v>
      </c>
      <c r="Q4" s="1040"/>
      <c r="R4" s="1041"/>
      <c r="S4" s="1039" t="s">
        <v>99</v>
      </c>
      <c r="T4" s="1040"/>
      <c r="U4" s="1041"/>
      <c r="V4" s="1036" t="s">
        <v>54</v>
      </c>
      <c r="W4" s="1037"/>
      <c r="X4" s="1038"/>
      <c r="Y4" s="1039" t="s">
        <v>54</v>
      </c>
      <c r="Z4" s="1040"/>
      <c r="AA4" s="1041"/>
      <c r="AB4" s="1039" t="s">
        <v>54</v>
      </c>
      <c r="AC4" s="1040"/>
      <c r="AD4" s="1041"/>
      <c r="AE4" s="1042">
        <f>SUM(AG4:AL7)</f>
        <v>6</v>
      </c>
      <c r="AF4" s="1043"/>
      <c r="AG4" s="1048">
        <f>COUNTIF(J4:AD4,"○")</f>
        <v>1</v>
      </c>
      <c r="AH4" s="1049"/>
      <c r="AI4" s="1048">
        <f>COUNTIF(J4:AD4,"△")</f>
        <v>0</v>
      </c>
      <c r="AJ4" s="1049"/>
      <c r="AK4" s="1048">
        <f>COUNTIF(J4:AD4,"●")</f>
        <v>5</v>
      </c>
      <c r="AL4" s="1049"/>
      <c r="AM4" s="1048">
        <f>AG4*3+AI4*1</f>
        <v>3</v>
      </c>
      <c r="AN4" s="1049"/>
      <c r="AO4" s="1048">
        <f>SUM(J7,M7,P7,S7,V7,AB7,Y7)</f>
        <v>11</v>
      </c>
      <c r="AP4" s="1049"/>
      <c r="AQ4" s="1048">
        <f>SUM(L7,O7,R7,U7,X7,AD7,AA7)</f>
        <v>16</v>
      </c>
      <c r="AR4" s="1049"/>
      <c r="AS4" s="1068">
        <f>AO4-AQ4</f>
        <v>-5</v>
      </c>
      <c r="AT4" s="1069"/>
      <c r="AU4" s="1074">
        <f>IF(ISBLANK(B4),"",RANK(AX4,$AX$4:$AX$31) )</f>
        <v>6</v>
      </c>
      <c r="AV4" s="1075"/>
      <c r="AW4" s="1076"/>
      <c r="AX4" s="1056">
        <f>AM4*10000+AS4*100+AO4</f>
        <v>29511</v>
      </c>
      <c r="AZ4" s="63"/>
    </row>
    <row r="5" spans="1:55" ht="12.75" customHeight="1" x14ac:dyDescent="0.15">
      <c r="A5" s="1054"/>
      <c r="B5" s="1055"/>
      <c r="C5" s="1117"/>
      <c r="D5" s="1118"/>
      <c r="E5" s="1118"/>
      <c r="F5" s="1118"/>
      <c r="G5" s="1118"/>
      <c r="H5" s="1118"/>
      <c r="I5" s="1119"/>
      <c r="J5" s="72"/>
      <c r="K5" s="73"/>
      <c r="L5" s="73"/>
      <c r="M5" s="74">
        <v>1</v>
      </c>
      <c r="N5" s="75" t="s">
        <v>18</v>
      </c>
      <c r="O5" s="76">
        <v>0</v>
      </c>
      <c r="P5" s="77">
        <v>0</v>
      </c>
      <c r="Q5" s="78" t="s">
        <v>18</v>
      </c>
      <c r="R5" s="79">
        <v>1</v>
      </c>
      <c r="S5" s="77">
        <v>7</v>
      </c>
      <c r="T5" s="78" t="s">
        <v>18</v>
      </c>
      <c r="U5" s="79">
        <v>0</v>
      </c>
      <c r="V5" s="74">
        <v>0</v>
      </c>
      <c r="W5" s="75" t="s">
        <v>18</v>
      </c>
      <c r="X5" s="76">
        <v>2</v>
      </c>
      <c r="Y5" s="77">
        <v>2</v>
      </c>
      <c r="Z5" s="78" t="s">
        <v>18</v>
      </c>
      <c r="AA5" s="79">
        <v>1</v>
      </c>
      <c r="AB5" s="77">
        <v>0</v>
      </c>
      <c r="AC5" s="78" t="s">
        <v>18</v>
      </c>
      <c r="AD5" s="79">
        <v>0</v>
      </c>
      <c r="AE5" s="1044"/>
      <c r="AF5" s="1045"/>
      <c r="AG5" s="1050"/>
      <c r="AH5" s="1051"/>
      <c r="AI5" s="1050"/>
      <c r="AJ5" s="1051"/>
      <c r="AK5" s="1050"/>
      <c r="AL5" s="1051"/>
      <c r="AM5" s="1050"/>
      <c r="AN5" s="1051"/>
      <c r="AO5" s="1050"/>
      <c r="AP5" s="1051"/>
      <c r="AQ5" s="1050"/>
      <c r="AR5" s="1051"/>
      <c r="AS5" s="1070"/>
      <c r="AT5" s="1071"/>
      <c r="AU5" s="1077"/>
      <c r="AV5" s="1078"/>
      <c r="AW5" s="1079"/>
      <c r="AX5" s="1056"/>
      <c r="AZ5" s="63"/>
    </row>
    <row r="6" spans="1:55" ht="12.75" customHeight="1" x14ac:dyDescent="0.15">
      <c r="A6" s="1054"/>
      <c r="B6" s="1055"/>
      <c r="C6" s="1117"/>
      <c r="D6" s="1118"/>
      <c r="E6" s="1118"/>
      <c r="F6" s="1118"/>
      <c r="G6" s="1118"/>
      <c r="H6" s="1118"/>
      <c r="I6" s="1119"/>
      <c r="J6" s="72"/>
      <c r="K6" s="73"/>
      <c r="L6" s="73"/>
      <c r="M6" s="80">
        <v>0</v>
      </c>
      <c r="N6" s="75" t="s">
        <v>19</v>
      </c>
      <c r="O6" s="81">
        <v>3</v>
      </c>
      <c r="P6" s="82">
        <v>1</v>
      </c>
      <c r="Q6" s="78" t="s">
        <v>19</v>
      </c>
      <c r="R6" s="83">
        <v>1</v>
      </c>
      <c r="S6" s="82">
        <v>0</v>
      </c>
      <c r="T6" s="78" t="s">
        <v>19</v>
      </c>
      <c r="U6" s="83">
        <v>0</v>
      </c>
      <c r="V6" s="80">
        <v>0</v>
      </c>
      <c r="W6" s="75" t="s">
        <v>19</v>
      </c>
      <c r="X6" s="81">
        <v>3</v>
      </c>
      <c r="Y6" s="82">
        <v>0</v>
      </c>
      <c r="Z6" s="78" t="s">
        <v>19</v>
      </c>
      <c r="AA6" s="83">
        <v>2</v>
      </c>
      <c r="AB6" s="82">
        <v>0</v>
      </c>
      <c r="AC6" s="78" t="s">
        <v>19</v>
      </c>
      <c r="AD6" s="83">
        <v>3</v>
      </c>
      <c r="AE6" s="1044"/>
      <c r="AF6" s="1045"/>
      <c r="AG6" s="1050"/>
      <c r="AH6" s="1051"/>
      <c r="AI6" s="1050"/>
      <c r="AJ6" s="1051"/>
      <c r="AK6" s="1050"/>
      <c r="AL6" s="1051"/>
      <c r="AM6" s="1050"/>
      <c r="AN6" s="1051"/>
      <c r="AO6" s="1050"/>
      <c r="AP6" s="1051"/>
      <c r="AQ6" s="1050"/>
      <c r="AR6" s="1051"/>
      <c r="AS6" s="1070"/>
      <c r="AT6" s="1071"/>
      <c r="AU6" s="1077"/>
      <c r="AV6" s="1078"/>
      <c r="AW6" s="1079"/>
      <c r="AX6" s="1056"/>
      <c r="AZ6" s="63"/>
    </row>
    <row r="7" spans="1:55" ht="12.75" customHeight="1" x14ac:dyDescent="0.15">
      <c r="A7" s="1054"/>
      <c r="B7" s="1055"/>
      <c r="C7" s="1120"/>
      <c r="D7" s="1121"/>
      <c r="E7" s="1121"/>
      <c r="F7" s="1121"/>
      <c r="G7" s="1121"/>
      <c r="H7" s="1121"/>
      <c r="I7" s="1122"/>
      <c r="J7" s="84"/>
      <c r="K7" s="85"/>
      <c r="L7" s="85"/>
      <c r="M7" s="86">
        <f>IF(ISBLANK(M4),"",SUM(M5:M6))</f>
        <v>1</v>
      </c>
      <c r="N7" s="87" t="s">
        <v>20</v>
      </c>
      <c r="O7" s="88">
        <f>IF(ISBLANK(M4),"",SUM(O5:O6))</f>
        <v>3</v>
      </c>
      <c r="P7" s="86">
        <f>IF(ISBLANK(P4),"",SUM(P5:P6))</f>
        <v>1</v>
      </c>
      <c r="Q7" s="87" t="s">
        <v>20</v>
      </c>
      <c r="R7" s="88">
        <f>IF(ISBLANK(P4),"",SUM(R5:R6))</f>
        <v>2</v>
      </c>
      <c r="S7" s="86">
        <f>IF(ISBLANK(S4),"",SUM(S5:S6))</f>
        <v>7</v>
      </c>
      <c r="T7" s="87" t="s">
        <v>20</v>
      </c>
      <c r="U7" s="88">
        <f>IF(ISBLANK(S4),"",SUM(U5:U6))</f>
        <v>0</v>
      </c>
      <c r="V7" s="86">
        <f>IF(ISBLANK(V4),"",SUM(V5:V6))</f>
        <v>0</v>
      </c>
      <c r="W7" s="87" t="s">
        <v>20</v>
      </c>
      <c r="X7" s="88">
        <f>IF(ISBLANK(V4),"",SUM(X5:X6))</f>
        <v>5</v>
      </c>
      <c r="Y7" s="86">
        <f>IF(ISBLANK(Y4),"",SUM(Y5:Y6))</f>
        <v>2</v>
      </c>
      <c r="Z7" s="87" t="s">
        <v>20</v>
      </c>
      <c r="AA7" s="88">
        <f>IF(ISBLANK(Y4),"",SUM(AA5:AA6))</f>
        <v>3</v>
      </c>
      <c r="AB7" s="86">
        <f>IF(ISBLANK(AB4),"",SUM(AB5:AB6))</f>
        <v>0</v>
      </c>
      <c r="AC7" s="87" t="s">
        <v>20</v>
      </c>
      <c r="AD7" s="88">
        <f>IF(ISBLANK(AB4),"",SUM(AD5:AD6))</f>
        <v>3</v>
      </c>
      <c r="AE7" s="1046"/>
      <c r="AF7" s="1047"/>
      <c r="AG7" s="1052"/>
      <c r="AH7" s="1053"/>
      <c r="AI7" s="1052"/>
      <c r="AJ7" s="1053"/>
      <c r="AK7" s="1052"/>
      <c r="AL7" s="1053"/>
      <c r="AM7" s="1052"/>
      <c r="AN7" s="1053"/>
      <c r="AO7" s="1052"/>
      <c r="AP7" s="1053"/>
      <c r="AQ7" s="1052"/>
      <c r="AR7" s="1053"/>
      <c r="AS7" s="1072"/>
      <c r="AT7" s="1073"/>
      <c r="AU7" s="1080"/>
      <c r="AV7" s="1081"/>
      <c r="AW7" s="1082"/>
      <c r="AX7" s="1056"/>
      <c r="AZ7" s="63"/>
    </row>
    <row r="8" spans="1:55" ht="20.25" customHeight="1" x14ac:dyDescent="0.15">
      <c r="A8" s="1054">
        <f>AU8</f>
        <v>1</v>
      </c>
      <c r="B8" s="1055">
        <v>2</v>
      </c>
      <c r="C8" s="1114" t="s">
        <v>41</v>
      </c>
      <c r="D8" s="1115"/>
      <c r="E8" s="1115"/>
      <c r="F8" s="1115"/>
      <c r="G8" s="1115"/>
      <c r="H8" s="1115"/>
      <c r="I8" s="1116"/>
      <c r="J8" s="1039" t="s">
        <v>99</v>
      </c>
      <c r="K8" s="1040"/>
      <c r="L8" s="1041"/>
      <c r="M8" s="20"/>
      <c r="N8" s="21"/>
      <c r="O8" s="21"/>
      <c r="P8" s="1039" t="s">
        <v>99</v>
      </c>
      <c r="Q8" s="1040"/>
      <c r="R8" s="1041"/>
      <c r="S8" s="1039" t="s">
        <v>99</v>
      </c>
      <c r="T8" s="1040"/>
      <c r="U8" s="1041"/>
      <c r="V8" s="1039" t="s">
        <v>241</v>
      </c>
      <c r="W8" s="1040"/>
      <c r="X8" s="1041"/>
      <c r="Y8" s="1036" t="s">
        <v>167</v>
      </c>
      <c r="Z8" s="1037"/>
      <c r="AA8" s="1038"/>
      <c r="AB8" s="1036" t="s">
        <v>99</v>
      </c>
      <c r="AC8" s="1037"/>
      <c r="AD8" s="1038"/>
      <c r="AE8" s="1042">
        <f>SUM(AG8:AL11)</f>
        <v>6</v>
      </c>
      <c r="AF8" s="1043"/>
      <c r="AG8" s="1048">
        <f>COUNTIF(J8:AD8,"○")</f>
        <v>5</v>
      </c>
      <c r="AH8" s="1049"/>
      <c r="AI8" s="1048">
        <f>COUNTIF(J8:AD8,"△")</f>
        <v>1</v>
      </c>
      <c r="AJ8" s="1049"/>
      <c r="AK8" s="1048">
        <f>COUNTIF(J8:AD8,"●")</f>
        <v>0</v>
      </c>
      <c r="AL8" s="1049"/>
      <c r="AM8" s="1048">
        <f>AG8*3+AI8*1</f>
        <v>16</v>
      </c>
      <c r="AN8" s="1049"/>
      <c r="AO8" s="1048">
        <f>SUM(J11,M11,P11,S11,V11,AB11,Y11)</f>
        <v>25</v>
      </c>
      <c r="AP8" s="1049"/>
      <c r="AQ8" s="1048">
        <f>SUM(L11,O11,R11,U11,X11,AD11,AA11)</f>
        <v>3</v>
      </c>
      <c r="AR8" s="1049"/>
      <c r="AS8" s="1068">
        <f>AO8-AQ8</f>
        <v>22</v>
      </c>
      <c r="AT8" s="1069"/>
      <c r="AU8" s="1074">
        <f t="shared" ref="AU8" si="0">IF(ISBLANK(B8),"",RANK(AX8,$AX$4:$AX$31) )</f>
        <v>1</v>
      </c>
      <c r="AV8" s="1075"/>
      <c r="AW8" s="1076"/>
      <c r="AX8" s="1056">
        <f>AM8*10000+AS8*100+AO8</f>
        <v>162225</v>
      </c>
      <c r="AZ8" s="63"/>
    </row>
    <row r="9" spans="1:55" ht="12.75" customHeight="1" x14ac:dyDescent="0.15">
      <c r="A9" s="1054"/>
      <c r="B9" s="1055"/>
      <c r="C9" s="1117"/>
      <c r="D9" s="1118"/>
      <c r="E9" s="1118"/>
      <c r="F9" s="1118"/>
      <c r="G9" s="1118"/>
      <c r="H9" s="1118"/>
      <c r="I9" s="1119"/>
      <c r="J9" s="89">
        <f>IF(ISBLANK(J8),"",O5)</f>
        <v>0</v>
      </c>
      <c r="K9" s="90" t="s">
        <v>18</v>
      </c>
      <c r="L9" s="91">
        <f>IF(ISBLANK(J8),"",M5)</f>
        <v>1</v>
      </c>
      <c r="M9" s="92"/>
      <c r="N9" s="93"/>
      <c r="O9" s="93"/>
      <c r="P9" s="77">
        <v>4</v>
      </c>
      <c r="Q9" s="78" t="s">
        <v>18</v>
      </c>
      <c r="R9" s="79">
        <v>0</v>
      </c>
      <c r="S9" s="77">
        <v>6</v>
      </c>
      <c r="T9" s="78" t="s">
        <v>18</v>
      </c>
      <c r="U9" s="79">
        <v>1</v>
      </c>
      <c r="V9" s="77">
        <v>1</v>
      </c>
      <c r="W9" s="78" t="s">
        <v>18</v>
      </c>
      <c r="X9" s="79">
        <v>0</v>
      </c>
      <c r="Y9" s="74">
        <v>0</v>
      </c>
      <c r="Z9" s="75" t="s">
        <v>18</v>
      </c>
      <c r="AA9" s="76">
        <v>0</v>
      </c>
      <c r="AB9" s="74">
        <v>0</v>
      </c>
      <c r="AC9" s="75" t="s">
        <v>18</v>
      </c>
      <c r="AD9" s="76">
        <v>0</v>
      </c>
      <c r="AE9" s="1044"/>
      <c r="AF9" s="1045"/>
      <c r="AG9" s="1050"/>
      <c r="AH9" s="1051"/>
      <c r="AI9" s="1050"/>
      <c r="AJ9" s="1051"/>
      <c r="AK9" s="1050"/>
      <c r="AL9" s="1051"/>
      <c r="AM9" s="1050"/>
      <c r="AN9" s="1051"/>
      <c r="AO9" s="1050"/>
      <c r="AP9" s="1051"/>
      <c r="AQ9" s="1050"/>
      <c r="AR9" s="1051"/>
      <c r="AS9" s="1070"/>
      <c r="AT9" s="1071"/>
      <c r="AU9" s="1077"/>
      <c r="AV9" s="1078"/>
      <c r="AW9" s="1079"/>
      <c r="AX9" s="1056"/>
      <c r="AZ9" s="63"/>
    </row>
    <row r="10" spans="1:55" ht="12.75" customHeight="1" x14ac:dyDescent="0.15">
      <c r="A10" s="1054"/>
      <c r="B10" s="1055"/>
      <c r="C10" s="1117"/>
      <c r="D10" s="1118"/>
      <c r="E10" s="1118"/>
      <c r="F10" s="1118"/>
      <c r="G10" s="1118"/>
      <c r="H10" s="1118"/>
      <c r="I10" s="1119"/>
      <c r="J10" s="89">
        <f>IF(ISBLANK(J8),"",O6)</f>
        <v>3</v>
      </c>
      <c r="K10" s="90" t="s">
        <v>19</v>
      </c>
      <c r="L10" s="91">
        <f>IF(ISBLANK(J8),"",M6)</f>
        <v>0</v>
      </c>
      <c r="M10" s="92"/>
      <c r="N10" s="93"/>
      <c r="O10" s="93"/>
      <c r="P10" s="82">
        <v>6</v>
      </c>
      <c r="Q10" s="78" t="s">
        <v>19</v>
      </c>
      <c r="R10" s="83">
        <v>0</v>
      </c>
      <c r="S10" s="82">
        <v>3</v>
      </c>
      <c r="T10" s="78" t="s">
        <v>19</v>
      </c>
      <c r="U10" s="83">
        <v>0</v>
      </c>
      <c r="V10" s="82">
        <v>0</v>
      </c>
      <c r="W10" s="78" t="s">
        <v>19</v>
      </c>
      <c r="X10" s="83">
        <v>0</v>
      </c>
      <c r="Y10" s="80">
        <v>0</v>
      </c>
      <c r="Z10" s="75" t="s">
        <v>19</v>
      </c>
      <c r="AA10" s="81">
        <v>0</v>
      </c>
      <c r="AB10" s="80">
        <v>2</v>
      </c>
      <c r="AC10" s="75" t="s">
        <v>19</v>
      </c>
      <c r="AD10" s="81">
        <v>1</v>
      </c>
      <c r="AE10" s="1044"/>
      <c r="AF10" s="1045"/>
      <c r="AG10" s="1050"/>
      <c r="AH10" s="1051"/>
      <c r="AI10" s="1050"/>
      <c r="AJ10" s="1051"/>
      <c r="AK10" s="1050"/>
      <c r="AL10" s="1051"/>
      <c r="AM10" s="1050"/>
      <c r="AN10" s="1051"/>
      <c r="AO10" s="1050"/>
      <c r="AP10" s="1051"/>
      <c r="AQ10" s="1050"/>
      <c r="AR10" s="1051"/>
      <c r="AS10" s="1070"/>
      <c r="AT10" s="1071"/>
      <c r="AU10" s="1077"/>
      <c r="AV10" s="1078"/>
      <c r="AW10" s="1079"/>
      <c r="AX10" s="1056"/>
      <c r="AZ10" s="63"/>
    </row>
    <row r="11" spans="1:55" ht="12.75" customHeight="1" x14ac:dyDescent="0.15">
      <c r="A11" s="1054"/>
      <c r="B11" s="1055"/>
      <c r="C11" s="1120"/>
      <c r="D11" s="1121"/>
      <c r="E11" s="1121"/>
      <c r="F11" s="1121"/>
      <c r="G11" s="1121"/>
      <c r="H11" s="1121"/>
      <c r="I11" s="1122"/>
      <c r="J11" s="86">
        <f>IF(ISBLANK(J8),"",SUM(J9:J10))</f>
        <v>3</v>
      </c>
      <c r="K11" s="87" t="s">
        <v>20</v>
      </c>
      <c r="L11" s="88">
        <f>IF(ISBLANK(J8),"",SUM(L9:L10))</f>
        <v>1</v>
      </c>
      <c r="M11" s="94"/>
      <c r="N11" s="95"/>
      <c r="O11" s="95"/>
      <c r="P11" s="86">
        <f>IF(ISBLANK(P8),"",SUM(P9:P10))</f>
        <v>10</v>
      </c>
      <c r="Q11" s="87" t="s">
        <v>20</v>
      </c>
      <c r="R11" s="88">
        <f>IF(ISBLANK(P8),"",SUM(R9:R10))</f>
        <v>0</v>
      </c>
      <c r="S11" s="86">
        <f>IF(ISBLANK(S8),"",SUM(S9:S10))</f>
        <v>9</v>
      </c>
      <c r="T11" s="87" t="s">
        <v>20</v>
      </c>
      <c r="U11" s="88">
        <f>IF(ISBLANK(S8),"",SUM(U9:U10))</f>
        <v>1</v>
      </c>
      <c r="V11" s="86">
        <f>IF(ISBLANK(V8),"",SUM(V9:V10))</f>
        <v>1</v>
      </c>
      <c r="W11" s="87" t="s">
        <v>20</v>
      </c>
      <c r="X11" s="88">
        <f>IF(ISBLANK(V8),"",SUM(X9:X10))</f>
        <v>0</v>
      </c>
      <c r="Y11" s="86">
        <f>IF(ISBLANK(Y8),"",SUM(Y9:Y10))</f>
        <v>0</v>
      </c>
      <c r="Z11" s="87" t="s">
        <v>20</v>
      </c>
      <c r="AA11" s="88">
        <f>IF(ISBLANK(Y8),"",SUM(AA9:AA10))</f>
        <v>0</v>
      </c>
      <c r="AB11" s="86">
        <f>IF(ISBLANK(AB8),"",SUM(AB9:AB10))</f>
        <v>2</v>
      </c>
      <c r="AC11" s="87" t="s">
        <v>20</v>
      </c>
      <c r="AD11" s="88">
        <f>IF(ISBLANK(AB8),"",SUM(AD9:AD10))</f>
        <v>1</v>
      </c>
      <c r="AE11" s="1046"/>
      <c r="AF11" s="1047"/>
      <c r="AG11" s="1052"/>
      <c r="AH11" s="1053"/>
      <c r="AI11" s="1052"/>
      <c r="AJ11" s="1053"/>
      <c r="AK11" s="1052"/>
      <c r="AL11" s="1053"/>
      <c r="AM11" s="1052"/>
      <c r="AN11" s="1053"/>
      <c r="AO11" s="1052"/>
      <c r="AP11" s="1053"/>
      <c r="AQ11" s="1052"/>
      <c r="AR11" s="1053"/>
      <c r="AS11" s="1072"/>
      <c r="AT11" s="1073"/>
      <c r="AU11" s="1080"/>
      <c r="AV11" s="1081"/>
      <c r="AW11" s="1082"/>
      <c r="AX11" s="1056"/>
      <c r="AZ11" s="63"/>
    </row>
    <row r="12" spans="1:55" ht="20.25" customHeight="1" x14ac:dyDescent="0.15">
      <c r="A12" s="1054">
        <f>AU12</f>
        <v>5</v>
      </c>
      <c r="B12" s="1055">
        <v>3</v>
      </c>
      <c r="C12" s="1114" t="s">
        <v>39</v>
      </c>
      <c r="D12" s="1115"/>
      <c r="E12" s="1115"/>
      <c r="F12" s="1115"/>
      <c r="G12" s="1115"/>
      <c r="H12" s="1115"/>
      <c r="I12" s="1116"/>
      <c r="J12" s="1039" t="s">
        <v>99</v>
      </c>
      <c r="K12" s="1040"/>
      <c r="L12" s="1041"/>
      <c r="M12" s="1039" t="s">
        <v>54</v>
      </c>
      <c r="N12" s="1040"/>
      <c r="O12" s="1041"/>
      <c r="P12" s="20"/>
      <c r="Q12" s="21"/>
      <c r="R12" s="21"/>
      <c r="S12" s="1036" t="s">
        <v>99</v>
      </c>
      <c r="T12" s="1037"/>
      <c r="U12" s="1038"/>
      <c r="V12" s="1036" t="s">
        <v>54</v>
      </c>
      <c r="W12" s="1037"/>
      <c r="X12" s="1038"/>
      <c r="Y12" s="1036" t="s">
        <v>54</v>
      </c>
      <c r="Z12" s="1037"/>
      <c r="AA12" s="1038"/>
      <c r="AB12" s="1036" t="s">
        <v>54</v>
      </c>
      <c r="AC12" s="1037"/>
      <c r="AD12" s="1038"/>
      <c r="AE12" s="1042">
        <f>SUM(AG12:AL15)</f>
        <v>6</v>
      </c>
      <c r="AF12" s="1043"/>
      <c r="AG12" s="1048">
        <f>COUNTIF(J12:AD12,"○")</f>
        <v>2</v>
      </c>
      <c r="AH12" s="1049"/>
      <c r="AI12" s="1048">
        <f>COUNTIF(J12:AD12,"△")</f>
        <v>0</v>
      </c>
      <c r="AJ12" s="1049"/>
      <c r="AK12" s="1048">
        <f>COUNTIF(J12:AD12,"●")</f>
        <v>4</v>
      </c>
      <c r="AL12" s="1049"/>
      <c r="AM12" s="1048">
        <f>AG12*3+AI12*1</f>
        <v>6</v>
      </c>
      <c r="AN12" s="1049"/>
      <c r="AO12" s="1048">
        <f>SUM(J15,M15,P15,S15,V15,AB15,Y15)</f>
        <v>10</v>
      </c>
      <c r="AP12" s="1049"/>
      <c r="AQ12" s="1048">
        <f t="shared" ref="AQ12" si="1">SUM(L15,O15,R15,U15,X15,AD15,AA15)</f>
        <v>37</v>
      </c>
      <c r="AR12" s="1049"/>
      <c r="AS12" s="1068">
        <f>AO12-AQ12</f>
        <v>-27</v>
      </c>
      <c r="AT12" s="1069"/>
      <c r="AU12" s="1074">
        <f t="shared" ref="AU12" si="2">IF(ISBLANK(B12),"",RANK(AX12,$AX$4:$AX$31) )</f>
        <v>5</v>
      </c>
      <c r="AV12" s="1075"/>
      <c r="AW12" s="1076"/>
      <c r="AX12" s="1056">
        <f>AM12*10000+AS12*100+AO12</f>
        <v>57310</v>
      </c>
      <c r="AZ12" s="63"/>
    </row>
    <row r="13" spans="1:55" ht="12.75" customHeight="1" x14ac:dyDescent="0.15">
      <c r="A13" s="1054"/>
      <c r="B13" s="1055"/>
      <c r="C13" s="1117"/>
      <c r="D13" s="1118"/>
      <c r="E13" s="1118"/>
      <c r="F13" s="1118"/>
      <c r="G13" s="1118"/>
      <c r="H13" s="1118"/>
      <c r="I13" s="1119"/>
      <c r="J13" s="89">
        <f>IF(ISBLANK(J12),"",R5)</f>
        <v>1</v>
      </c>
      <c r="K13" s="90" t="s">
        <v>18</v>
      </c>
      <c r="L13" s="91">
        <f>IF(ISBLANK(J12),"",P5)</f>
        <v>0</v>
      </c>
      <c r="M13" s="89">
        <f>IF(ISBLANK(M12),"",R9)</f>
        <v>0</v>
      </c>
      <c r="N13" s="90" t="s">
        <v>18</v>
      </c>
      <c r="O13" s="91">
        <f>IF(ISBLANK(M12),"",P9)</f>
        <v>4</v>
      </c>
      <c r="P13" s="92"/>
      <c r="Q13" s="93"/>
      <c r="R13" s="93"/>
      <c r="S13" s="74">
        <v>3</v>
      </c>
      <c r="T13" s="75" t="s">
        <v>18</v>
      </c>
      <c r="U13" s="76">
        <v>0</v>
      </c>
      <c r="V13" s="74">
        <v>1</v>
      </c>
      <c r="W13" s="75" t="s">
        <v>18</v>
      </c>
      <c r="X13" s="76">
        <v>6</v>
      </c>
      <c r="Y13" s="74">
        <v>0</v>
      </c>
      <c r="Z13" s="75" t="s">
        <v>18</v>
      </c>
      <c r="AA13" s="76">
        <v>2</v>
      </c>
      <c r="AB13" s="74">
        <v>0</v>
      </c>
      <c r="AC13" s="75" t="s">
        <v>18</v>
      </c>
      <c r="AD13" s="76">
        <v>2</v>
      </c>
      <c r="AE13" s="1044"/>
      <c r="AF13" s="1045"/>
      <c r="AG13" s="1050"/>
      <c r="AH13" s="1051"/>
      <c r="AI13" s="1050"/>
      <c r="AJ13" s="1051"/>
      <c r="AK13" s="1050"/>
      <c r="AL13" s="1051"/>
      <c r="AM13" s="1050"/>
      <c r="AN13" s="1051"/>
      <c r="AO13" s="1050"/>
      <c r="AP13" s="1051"/>
      <c r="AQ13" s="1050"/>
      <c r="AR13" s="1051"/>
      <c r="AS13" s="1070"/>
      <c r="AT13" s="1071"/>
      <c r="AU13" s="1077"/>
      <c r="AV13" s="1078"/>
      <c r="AW13" s="1079"/>
      <c r="AX13" s="1056"/>
      <c r="AZ13" s="63"/>
    </row>
    <row r="14" spans="1:55" ht="12.75" customHeight="1" x14ac:dyDescent="0.15">
      <c r="A14" s="1054"/>
      <c r="B14" s="1055"/>
      <c r="C14" s="1117"/>
      <c r="D14" s="1118"/>
      <c r="E14" s="1118"/>
      <c r="F14" s="1118"/>
      <c r="G14" s="1118"/>
      <c r="H14" s="1118"/>
      <c r="I14" s="1119"/>
      <c r="J14" s="89">
        <f>IF(ISBLANK(J12),"",R6)</f>
        <v>1</v>
      </c>
      <c r="K14" s="90" t="s">
        <v>19</v>
      </c>
      <c r="L14" s="91">
        <f>IF(ISBLANK(J12),"",P6)</f>
        <v>1</v>
      </c>
      <c r="M14" s="89">
        <f>IF(ISBLANK(M12),"",R10)</f>
        <v>0</v>
      </c>
      <c r="N14" s="90" t="s">
        <v>19</v>
      </c>
      <c r="O14" s="91">
        <f>IF(ISBLANK(M12),"",P10)</f>
        <v>6</v>
      </c>
      <c r="P14" s="92"/>
      <c r="Q14" s="93"/>
      <c r="R14" s="93"/>
      <c r="S14" s="80">
        <v>4</v>
      </c>
      <c r="T14" s="75" t="s">
        <v>19</v>
      </c>
      <c r="U14" s="81">
        <v>2</v>
      </c>
      <c r="V14" s="80">
        <v>0</v>
      </c>
      <c r="W14" s="75" t="s">
        <v>19</v>
      </c>
      <c r="X14" s="81">
        <v>3</v>
      </c>
      <c r="Y14" s="80">
        <v>0</v>
      </c>
      <c r="Z14" s="75" t="s">
        <v>19</v>
      </c>
      <c r="AA14" s="81">
        <v>4</v>
      </c>
      <c r="AB14" s="80">
        <v>0</v>
      </c>
      <c r="AC14" s="75" t="s">
        <v>19</v>
      </c>
      <c r="AD14" s="81">
        <v>7</v>
      </c>
      <c r="AE14" s="1044"/>
      <c r="AF14" s="1045"/>
      <c r="AG14" s="1050"/>
      <c r="AH14" s="1051"/>
      <c r="AI14" s="1050"/>
      <c r="AJ14" s="1051"/>
      <c r="AK14" s="1050"/>
      <c r="AL14" s="1051"/>
      <c r="AM14" s="1050"/>
      <c r="AN14" s="1051"/>
      <c r="AO14" s="1050"/>
      <c r="AP14" s="1051"/>
      <c r="AQ14" s="1050"/>
      <c r="AR14" s="1051"/>
      <c r="AS14" s="1070"/>
      <c r="AT14" s="1071"/>
      <c r="AU14" s="1077"/>
      <c r="AV14" s="1078"/>
      <c r="AW14" s="1079"/>
      <c r="AX14" s="1056"/>
      <c r="AZ14" s="63"/>
    </row>
    <row r="15" spans="1:55" ht="12.75" customHeight="1" x14ac:dyDescent="0.15">
      <c r="A15" s="1054"/>
      <c r="B15" s="1055"/>
      <c r="C15" s="1120"/>
      <c r="D15" s="1121"/>
      <c r="E15" s="1121"/>
      <c r="F15" s="1121"/>
      <c r="G15" s="1121"/>
      <c r="H15" s="1121"/>
      <c r="I15" s="1122"/>
      <c r="J15" s="86">
        <f>IF(ISBLANK(J12),"",SUM(J13:J14))</f>
        <v>2</v>
      </c>
      <c r="K15" s="87" t="s">
        <v>20</v>
      </c>
      <c r="L15" s="88">
        <f>IF(ISBLANK(J12),"",SUM(L13:L14))</f>
        <v>1</v>
      </c>
      <c r="M15" s="86">
        <f>IF(ISBLANK(M12),"",SUM(M13:M14))</f>
        <v>0</v>
      </c>
      <c r="N15" s="87" t="s">
        <v>20</v>
      </c>
      <c r="O15" s="88">
        <f>IF(ISBLANK(M12),"",SUM(O13:O14))</f>
        <v>10</v>
      </c>
      <c r="P15" s="94"/>
      <c r="Q15" s="95"/>
      <c r="R15" s="95"/>
      <c r="S15" s="86">
        <f>IF(ISBLANK(S12),"",SUM(S13:S14))</f>
        <v>7</v>
      </c>
      <c r="T15" s="87" t="s">
        <v>20</v>
      </c>
      <c r="U15" s="88">
        <f>IF(ISBLANK(S12),"",SUM(U13:U14))</f>
        <v>2</v>
      </c>
      <c r="V15" s="86">
        <f>IF(ISBLANK(V12),"",SUM(V13:V14))</f>
        <v>1</v>
      </c>
      <c r="W15" s="87" t="s">
        <v>20</v>
      </c>
      <c r="X15" s="88">
        <f>IF(ISBLANK(V12),"",SUM(X13:X14))</f>
        <v>9</v>
      </c>
      <c r="Y15" s="86">
        <f>IF(ISBLANK(Y12),"",SUM(Y13:Y14))</f>
        <v>0</v>
      </c>
      <c r="Z15" s="87" t="s">
        <v>20</v>
      </c>
      <c r="AA15" s="88">
        <f>IF(ISBLANK(Y12),"",SUM(AA13:AA14))</f>
        <v>6</v>
      </c>
      <c r="AB15" s="86">
        <f>IF(ISBLANK(AB12),"",SUM(AB13:AB14))</f>
        <v>0</v>
      </c>
      <c r="AC15" s="87" t="s">
        <v>20</v>
      </c>
      <c r="AD15" s="88">
        <f>IF(ISBLANK(AB12),"",SUM(AD13:AD14))</f>
        <v>9</v>
      </c>
      <c r="AE15" s="1046"/>
      <c r="AF15" s="1047"/>
      <c r="AG15" s="1052"/>
      <c r="AH15" s="1053"/>
      <c r="AI15" s="1052"/>
      <c r="AJ15" s="1053"/>
      <c r="AK15" s="1052"/>
      <c r="AL15" s="1053"/>
      <c r="AM15" s="1052"/>
      <c r="AN15" s="1053"/>
      <c r="AO15" s="1052"/>
      <c r="AP15" s="1053"/>
      <c r="AQ15" s="1052"/>
      <c r="AR15" s="1053"/>
      <c r="AS15" s="1072"/>
      <c r="AT15" s="1073"/>
      <c r="AU15" s="1080"/>
      <c r="AV15" s="1081"/>
      <c r="AW15" s="1082"/>
      <c r="AX15" s="1056"/>
      <c r="AZ15" s="63"/>
    </row>
    <row r="16" spans="1:55" ht="20.25" customHeight="1" x14ac:dyDescent="0.15">
      <c r="A16" s="1054">
        <f>AU16</f>
        <v>7</v>
      </c>
      <c r="B16" s="1055">
        <v>4</v>
      </c>
      <c r="C16" s="1114" t="s">
        <v>73</v>
      </c>
      <c r="D16" s="1115"/>
      <c r="E16" s="1115"/>
      <c r="F16" s="1115"/>
      <c r="G16" s="1115"/>
      <c r="H16" s="1115"/>
      <c r="I16" s="1116"/>
      <c r="J16" s="1039" t="s">
        <v>54</v>
      </c>
      <c r="K16" s="1040"/>
      <c r="L16" s="1041"/>
      <c r="M16" s="1039" t="s">
        <v>54</v>
      </c>
      <c r="N16" s="1040"/>
      <c r="O16" s="1041"/>
      <c r="P16" s="1039" t="s">
        <v>54</v>
      </c>
      <c r="Q16" s="1040"/>
      <c r="R16" s="1041"/>
      <c r="S16" s="20"/>
      <c r="T16" s="21"/>
      <c r="U16" s="21"/>
      <c r="V16" s="1036" t="s">
        <v>54</v>
      </c>
      <c r="W16" s="1037"/>
      <c r="X16" s="1038"/>
      <c r="Y16" s="1036" t="s">
        <v>54</v>
      </c>
      <c r="Z16" s="1037"/>
      <c r="AA16" s="1038"/>
      <c r="AB16" s="1036" t="s">
        <v>54</v>
      </c>
      <c r="AC16" s="1037"/>
      <c r="AD16" s="1038"/>
      <c r="AE16" s="1042">
        <f>SUM(AG16:AL19)</f>
        <v>6</v>
      </c>
      <c r="AF16" s="1043"/>
      <c r="AG16" s="1048">
        <f>COUNTIF(J16:AD16,"○")</f>
        <v>0</v>
      </c>
      <c r="AH16" s="1049"/>
      <c r="AI16" s="1048">
        <f>COUNTIF(J16:AD16,"△")</f>
        <v>0</v>
      </c>
      <c r="AJ16" s="1049"/>
      <c r="AK16" s="1048">
        <f>COUNTIF(J16:AD16,"●")</f>
        <v>6</v>
      </c>
      <c r="AL16" s="1049"/>
      <c r="AM16" s="1048">
        <f>AG16*3+AI16*1</f>
        <v>0</v>
      </c>
      <c r="AN16" s="1049"/>
      <c r="AO16" s="1048">
        <f>SUM(J19,M19,P19,S19,V19,AB19,Y19)</f>
        <v>3</v>
      </c>
      <c r="AP16" s="1049"/>
      <c r="AQ16" s="1048">
        <f>SUM(L19,O19,R19,U19,X19,AD19,AA19)</f>
        <v>63</v>
      </c>
      <c r="AR16" s="1049"/>
      <c r="AS16" s="1068">
        <f>AO16-AQ16</f>
        <v>-60</v>
      </c>
      <c r="AT16" s="1069"/>
      <c r="AU16" s="1074">
        <f t="shared" ref="AU16" si="3">IF(ISBLANK(B16),"",RANK(AX16,$AX$4:$AX$31) )</f>
        <v>7</v>
      </c>
      <c r="AV16" s="1075"/>
      <c r="AW16" s="1076"/>
      <c r="AX16" s="1056">
        <f>AM16*10000+AS16*100+AO16</f>
        <v>-5997</v>
      </c>
      <c r="AZ16" s="63"/>
    </row>
    <row r="17" spans="1:52" ht="12.75" customHeight="1" x14ac:dyDescent="0.15">
      <c r="A17" s="1054"/>
      <c r="B17" s="1055"/>
      <c r="C17" s="1117"/>
      <c r="D17" s="1118"/>
      <c r="E17" s="1118"/>
      <c r="F17" s="1118"/>
      <c r="G17" s="1118"/>
      <c r="H17" s="1118"/>
      <c r="I17" s="1119"/>
      <c r="J17" s="89">
        <f>IF(ISBLANK(J16),"",U5)</f>
        <v>0</v>
      </c>
      <c r="K17" s="90" t="s">
        <v>18</v>
      </c>
      <c r="L17" s="91">
        <f>IF(ISBLANK(J16),"",S5)</f>
        <v>7</v>
      </c>
      <c r="M17" s="89">
        <f>IF(ISBLANK(M16),"",U9)</f>
        <v>1</v>
      </c>
      <c r="N17" s="90" t="s">
        <v>18</v>
      </c>
      <c r="O17" s="91">
        <f>IF(ISBLANK(M16),"",S9)</f>
        <v>6</v>
      </c>
      <c r="P17" s="89">
        <f>IF(ISBLANK(P16),"",U13)</f>
        <v>0</v>
      </c>
      <c r="Q17" s="90" t="s">
        <v>18</v>
      </c>
      <c r="R17" s="91">
        <f>IF(ISBLANK(P16),"",S13)</f>
        <v>3</v>
      </c>
      <c r="S17" s="92"/>
      <c r="T17" s="93"/>
      <c r="U17" s="93"/>
      <c r="V17" s="74">
        <v>0</v>
      </c>
      <c r="W17" s="75" t="s">
        <v>18</v>
      </c>
      <c r="X17" s="76">
        <v>6</v>
      </c>
      <c r="Y17" s="74">
        <v>0</v>
      </c>
      <c r="Z17" s="75" t="s">
        <v>18</v>
      </c>
      <c r="AA17" s="76">
        <v>11</v>
      </c>
      <c r="AB17" s="74">
        <v>0</v>
      </c>
      <c r="AC17" s="75" t="s">
        <v>18</v>
      </c>
      <c r="AD17" s="76">
        <v>5</v>
      </c>
      <c r="AE17" s="1044"/>
      <c r="AF17" s="1045"/>
      <c r="AG17" s="1050"/>
      <c r="AH17" s="1051"/>
      <c r="AI17" s="1050"/>
      <c r="AJ17" s="1051"/>
      <c r="AK17" s="1050"/>
      <c r="AL17" s="1051"/>
      <c r="AM17" s="1050"/>
      <c r="AN17" s="1051"/>
      <c r="AO17" s="1050"/>
      <c r="AP17" s="1051"/>
      <c r="AQ17" s="1050"/>
      <c r="AR17" s="1051"/>
      <c r="AS17" s="1070"/>
      <c r="AT17" s="1071"/>
      <c r="AU17" s="1077"/>
      <c r="AV17" s="1078"/>
      <c r="AW17" s="1079"/>
      <c r="AX17" s="1056"/>
      <c r="AZ17" s="63"/>
    </row>
    <row r="18" spans="1:52" ht="12.75" customHeight="1" x14ac:dyDescent="0.15">
      <c r="A18" s="1054"/>
      <c r="B18" s="1055"/>
      <c r="C18" s="1117"/>
      <c r="D18" s="1118"/>
      <c r="E18" s="1118"/>
      <c r="F18" s="1118"/>
      <c r="G18" s="1118"/>
      <c r="H18" s="1118"/>
      <c r="I18" s="1119"/>
      <c r="J18" s="89">
        <f>IF(ISBLANK(J16),"",U6)</f>
        <v>0</v>
      </c>
      <c r="K18" s="90" t="s">
        <v>19</v>
      </c>
      <c r="L18" s="91">
        <f>IF(ISBLANK(J16),"",S6)</f>
        <v>0</v>
      </c>
      <c r="M18" s="89">
        <f>IF(ISBLANK(M16),"",U10)</f>
        <v>0</v>
      </c>
      <c r="N18" s="90" t="s">
        <v>19</v>
      </c>
      <c r="O18" s="91">
        <f>IF(ISBLANK(M16),"",S10)</f>
        <v>3</v>
      </c>
      <c r="P18" s="89">
        <f>IF(ISBLANK(P16),"",U14)</f>
        <v>2</v>
      </c>
      <c r="Q18" s="90" t="s">
        <v>19</v>
      </c>
      <c r="R18" s="91">
        <f>IF(ISBLANK(P16),"",S14)</f>
        <v>4</v>
      </c>
      <c r="S18" s="92"/>
      <c r="T18" s="93"/>
      <c r="U18" s="93"/>
      <c r="V18" s="80">
        <v>0</v>
      </c>
      <c r="W18" s="75" t="s">
        <v>19</v>
      </c>
      <c r="X18" s="81">
        <v>8</v>
      </c>
      <c r="Y18" s="80">
        <v>0</v>
      </c>
      <c r="Z18" s="75" t="s">
        <v>19</v>
      </c>
      <c r="AA18" s="81">
        <v>4</v>
      </c>
      <c r="AB18" s="80">
        <v>0</v>
      </c>
      <c r="AC18" s="75" t="s">
        <v>19</v>
      </c>
      <c r="AD18" s="81">
        <v>6</v>
      </c>
      <c r="AE18" s="1044"/>
      <c r="AF18" s="1045"/>
      <c r="AG18" s="1050"/>
      <c r="AH18" s="1051"/>
      <c r="AI18" s="1050"/>
      <c r="AJ18" s="1051"/>
      <c r="AK18" s="1050"/>
      <c r="AL18" s="1051"/>
      <c r="AM18" s="1050"/>
      <c r="AN18" s="1051"/>
      <c r="AO18" s="1050"/>
      <c r="AP18" s="1051"/>
      <c r="AQ18" s="1050"/>
      <c r="AR18" s="1051"/>
      <c r="AS18" s="1070"/>
      <c r="AT18" s="1071"/>
      <c r="AU18" s="1077"/>
      <c r="AV18" s="1078"/>
      <c r="AW18" s="1079"/>
      <c r="AX18" s="1056"/>
      <c r="AZ18" s="63"/>
    </row>
    <row r="19" spans="1:52" ht="12.75" customHeight="1" x14ac:dyDescent="0.15">
      <c r="A19" s="1054"/>
      <c r="B19" s="1055"/>
      <c r="C19" s="1120"/>
      <c r="D19" s="1121"/>
      <c r="E19" s="1121"/>
      <c r="F19" s="1121"/>
      <c r="G19" s="1121"/>
      <c r="H19" s="1121"/>
      <c r="I19" s="1122"/>
      <c r="J19" s="86">
        <f>IF(ISBLANK(J16),"",SUM(J17:J18))</f>
        <v>0</v>
      </c>
      <c r="K19" s="87" t="s">
        <v>20</v>
      </c>
      <c r="L19" s="88">
        <f>IF(ISBLANK(J16),"",SUM(L17:L18))</f>
        <v>7</v>
      </c>
      <c r="M19" s="86">
        <f>IF(ISBLANK(M16),"",SUM(M17:M18))</f>
        <v>1</v>
      </c>
      <c r="N19" s="87" t="s">
        <v>20</v>
      </c>
      <c r="O19" s="88">
        <f>IF(ISBLANK(M16),"",SUM(O17:O18))</f>
        <v>9</v>
      </c>
      <c r="P19" s="86">
        <f>IF(ISBLANK(P16),"",SUM(P17:P18))</f>
        <v>2</v>
      </c>
      <c r="Q19" s="87" t="s">
        <v>20</v>
      </c>
      <c r="R19" s="88">
        <f>IF(ISBLANK(P16),"",SUM(R17:R18))</f>
        <v>7</v>
      </c>
      <c r="S19" s="94"/>
      <c r="T19" s="95"/>
      <c r="U19" s="95"/>
      <c r="V19" s="86">
        <f>IF(ISBLANK(V16),"",SUM(V17:V18))</f>
        <v>0</v>
      </c>
      <c r="W19" s="87" t="s">
        <v>20</v>
      </c>
      <c r="X19" s="88">
        <f>IF(ISBLANK(V16),"",SUM(X17:X18))</f>
        <v>14</v>
      </c>
      <c r="Y19" s="86">
        <f>IF(ISBLANK(Y16),"",SUM(Y17:Y18))</f>
        <v>0</v>
      </c>
      <c r="Z19" s="87" t="s">
        <v>20</v>
      </c>
      <c r="AA19" s="88">
        <f>IF(ISBLANK(Y16),"",SUM(AA17:AA18))</f>
        <v>15</v>
      </c>
      <c r="AB19" s="86">
        <f>IF(ISBLANK(AB16),"",SUM(AB17:AB18))</f>
        <v>0</v>
      </c>
      <c r="AC19" s="87" t="s">
        <v>20</v>
      </c>
      <c r="AD19" s="88">
        <f>IF(ISBLANK(AB16),"",SUM(AD17:AD18))</f>
        <v>11</v>
      </c>
      <c r="AE19" s="1046"/>
      <c r="AF19" s="1047"/>
      <c r="AG19" s="1052"/>
      <c r="AH19" s="1053"/>
      <c r="AI19" s="1052"/>
      <c r="AJ19" s="1053"/>
      <c r="AK19" s="1052"/>
      <c r="AL19" s="1053"/>
      <c r="AM19" s="1052"/>
      <c r="AN19" s="1053"/>
      <c r="AO19" s="1052"/>
      <c r="AP19" s="1053"/>
      <c r="AQ19" s="1052"/>
      <c r="AR19" s="1053"/>
      <c r="AS19" s="1072"/>
      <c r="AT19" s="1073"/>
      <c r="AU19" s="1080"/>
      <c r="AV19" s="1081"/>
      <c r="AW19" s="1082"/>
      <c r="AX19" s="1056"/>
      <c r="AZ19" s="63"/>
    </row>
    <row r="20" spans="1:52" ht="20.25" customHeight="1" x14ac:dyDescent="0.15">
      <c r="A20" s="1054">
        <f>AU20</f>
        <v>3</v>
      </c>
      <c r="B20" s="1055">
        <v>5</v>
      </c>
      <c r="C20" s="1114" t="s">
        <v>74</v>
      </c>
      <c r="D20" s="1115"/>
      <c r="E20" s="1115"/>
      <c r="F20" s="1115"/>
      <c r="G20" s="1115"/>
      <c r="H20" s="1115"/>
      <c r="I20" s="1116"/>
      <c r="J20" s="1039" t="s">
        <v>99</v>
      </c>
      <c r="K20" s="1040"/>
      <c r="L20" s="1041"/>
      <c r="M20" s="1039" t="s">
        <v>54</v>
      </c>
      <c r="N20" s="1040"/>
      <c r="O20" s="1041"/>
      <c r="P20" s="1039" t="s">
        <v>99</v>
      </c>
      <c r="Q20" s="1040"/>
      <c r="R20" s="1041"/>
      <c r="S20" s="1039" t="s">
        <v>99</v>
      </c>
      <c r="T20" s="1040"/>
      <c r="U20" s="1041"/>
      <c r="V20" s="20"/>
      <c r="W20" s="21"/>
      <c r="X20" s="21"/>
      <c r="Y20" s="1036" t="s">
        <v>54</v>
      </c>
      <c r="Z20" s="1037"/>
      <c r="AA20" s="1038"/>
      <c r="AB20" s="1036" t="s">
        <v>99</v>
      </c>
      <c r="AC20" s="1037"/>
      <c r="AD20" s="1038"/>
      <c r="AE20" s="1042">
        <f>SUM(AG20:AL23)</f>
        <v>6</v>
      </c>
      <c r="AF20" s="1043"/>
      <c r="AG20" s="1048">
        <f>COUNTIF(J20:AD20,"○")</f>
        <v>4</v>
      </c>
      <c r="AH20" s="1049"/>
      <c r="AI20" s="1048">
        <f>COUNTIF(J20:AD20,"△")</f>
        <v>0</v>
      </c>
      <c r="AJ20" s="1049"/>
      <c r="AK20" s="1048">
        <f>COUNTIF(J20:AD20,"●")</f>
        <v>2</v>
      </c>
      <c r="AL20" s="1049"/>
      <c r="AM20" s="1048">
        <f>AG20*3+AI20*1</f>
        <v>12</v>
      </c>
      <c r="AN20" s="1049"/>
      <c r="AO20" s="1048">
        <f>SUM(J23,M23,P23,S23,V23,AB23,Y23)</f>
        <v>32</v>
      </c>
      <c r="AP20" s="1049"/>
      <c r="AQ20" s="1048">
        <f t="shared" ref="AQ20" si="4">SUM(L23,O23,R23,U23,X23,AD23,AA23)</f>
        <v>5</v>
      </c>
      <c r="AR20" s="1049"/>
      <c r="AS20" s="1068">
        <f>AO20-AQ20</f>
        <v>27</v>
      </c>
      <c r="AT20" s="1069"/>
      <c r="AU20" s="1074">
        <f t="shared" ref="AU20" si="5">IF(ISBLANK(B20),"",RANK(AX20,$AX$4:$AX$31) )</f>
        <v>3</v>
      </c>
      <c r="AV20" s="1075"/>
      <c r="AW20" s="1076"/>
      <c r="AX20" s="1056">
        <f>AM20*10000+AS20*100+AO20</f>
        <v>122732</v>
      </c>
      <c r="AZ20" s="63"/>
    </row>
    <row r="21" spans="1:52" ht="12.75" customHeight="1" x14ac:dyDescent="0.15">
      <c r="A21" s="1054"/>
      <c r="B21" s="1055"/>
      <c r="C21" s="1117"/>
      <c r="D21" s="1118"/>
      <c r="E21" s="1118"/>
      <c r="F21" s="1118"/>
      <c r="G21" s="1118"/>
      <c r="H21" s="1118"/>
      <c r="I21" s="1119"/>
      <c r="J21" s="89">
        <f>IF(ISBLANK(J20),"",X5)</f>
        <v>2</v>
      </c>
      <c r="K21" s="90" t="s">
        <v>18</v>
      </c>
      <c r="L21" s="91">
        <f>IF(ISBLANK(J20),"",V5)</f>
        <v>0</v>
      </c>
      <c r="M21" s="89">
        <f>IF(ISBLANK(M20),"",X9)</f>
        <v>0</v>
      </c>
      <c r="N21" s="90" t="s">
        <v>18</v>
      </c>
      <c r="O21" s="91">
        <f>IF(ISBLANK(M20),"",V9)</f>
        <v>1</v>
      </c>
      <c r="P21" s="89">
        <f>IF(ISBLANK(P20),"",X13)</f>
        <v>6</v>
      </c>
      <c r="Q21" s="90" t="s">
        <v>18</v>
      </c>
      <c r="R21" s="91">
        <f>IF(ISBLANK(P20),"",V13)</f>
        <v>1</v>
      </c>
      <c r="S21" s="89">
        <f>IF(ISBLANK(S20),"",X17)</f>
        <v>6</v>
      </c>
      <c r="T21" s="90" t="s">
        <v>18</v>
      </c>
      <c r="U21" s="91">
        <f>IF(ISBLANK(S20),"",V17)</f>
        <v>0</v>
      </c>
      <c r="V21" s="92"/>
      <c r="W21" s="93"/>
      <c r="X21" s="93"/>
      <c r="Y21" s="74">
        <v>1</v>
      </c>
      <c r="Z21" s="75" t="s">
        <v>18</v>
      </c>
      <c r="AA21" s="76">
        <v>1</v>
      </c>
      <c r="AB21" s="74">
        <v>1</v>
      </c>
      <c r="AC21" s="75" t="s">
        <v>18</v>
      </c>
      <c r="AD21" s="76">
        <v>0</v>
      </c>
      <c r="AE21" s="1044"/>
      <c r="AF21" s="1045"/>
      <c r="AG21" s="1050"/>
      <c r="AH21" s="1051"/>
      <c r="AI21" s="1050"/>
      <c r="AJ21" s="1051"/>
      <c r="AK21" s="1050"/>
      <c r="AL21" s="1051"/>
      <c r="AM21" s="1050"/>
      <c r="AN21" s="1051"/>
      <c r="AO21" s="1050"/>
      <c r="AP21" s="1051"/>
      <c r="AQ21" s="1050"/>
      <c r="AR21" s="1051"/>
      <c r="AS21" s="1070"/>
      <c r="AT21" s="1071"/>
      <c r="AU21" s="1077"/>
      <c r="AV21" s="1078"/>
      <c r="AW21" s="1079"/>
      <c r="AX21" s="1056"/>
      <c r="AZ21" s="63"/>
    </row>
    <row r="22" spans="1:52" ht="12.75" customHeight="1" x14ac:dyDescent="0.15">
      <c r="A22" s="1054"/>
      <c r="B22" s="1055"/>
      <c r="C22" s="1117"/>
      <c r="D22" s="1118"/>
      <c r="E22" s="1118"/>
      <c r="F22" s="1118"/>
      <c r="G22" s="1118"/>
      <c r="H22" s="1118"/>
      <c r="I22" s="1119"/>
      <c r="J22" s="89">
        <f>IF(ISBLANK(J20),"",X6)</f>
        <v>3</v>
      </c>
      <c r="K22" s="90" t="s">
        <v>19</v>
      </c>
      <c r="L22" s="91">
        <f>IF(ISBLANK(J20),"",V6)</f>
        <v>0</v>
      </c>
      <c r="M22" s="89">
        <f>IF(ISBLANK(M20),"",X10)</f>
        <v>0</v>
      </c>
      <c r="N22" s="90" t="s">
        <v>19</v>
      </c>
      <c r="O22" s="91">
        <f>IF(ISBLANK(M20),"",V10)</f>
        <v>0</v>
      </c>
      <c r="P22" s="89">
        <f>IF(ISBLANK(P20),"",X14)</f>
        <v>3</v>
      </c>
      <c r="Q22" s="90" t="s">
        <v>19</v>
      </c>
      <c r="R22" s="91">
        <f>IF(ISBLANK(P20),"",V14)</f>
        <v>0</v>
      </c>
      <c r="S22" s="89">
        <f>IF(ISBLANK(S20),"",X18)</f>
        <v>8</v>
      </c>
      <c r="T22" s="90" t="s">
        <v>19</v>
      </c>
      <c r="U22" s="91">
        <f>IF(ISBLANK(S20),"",V18)</f>
        <v>0</v>
      </c>
      <c r="V22" s="92"/>
      <c r="W22" s="93"/>
      <c r="X22" s="93"/>
      <c r="Y22" s="80">
        <v>1</v>
      </c>
      <c r="Z22" s="75" t="s">
        <v>19</v>
      </c>
      <c r="AA22" s="81">
        <v>2</v>
      </c>
      <c r="AB22" s="80">
        <v>1</v>
      </c>
      <c r="AC22" s="75" t="s">
        <v>19</v>
      </c>
      <c r="AD22" s="81">
        <v>0</v>
      </c>
      <c r="AE22" s="1044"/>
      <c r="AF22" s="1045"/>
      <c r="AG22" s="1050"/>
      <c r="AH22" s="1051"/>
      <c r="AI22" s="1050"/>
      <c r="AJ22" s="1051"/>
      <c r="AK22" s="1050"/>
      <c r="AL22" s="1051"/>
      <c r="AM22" s="1050"/>
      <c r="AN22" s="1051"/>
      <c r="AO22" s="1050"/>
      <c r="AP22" s="1051"/>
      <c r="AQ22" s="1050"/>
      <c r="AR22" s="1051"/>
      <c r="AS22" s="1070"/>
      <c r="AT22" s="1071"/>
      <c r="AU22" s="1077"/>
      <c r="AV22" s="1078"/>
      <c r="AW22" s="1079"/>
      <c r="AX22" s="1056"/>
      <c r="AZ22" s="63"/>
    </row>
    <row r="23" spans="1:52" ht="12.75" customHeight="1" x14ac:dyDescent="0.15">
      <c r="A23" s="1054"/>
      <c r="B23" s="1055"/>
      <c r="C23" s="1120"/>
      <c r="D23" s="1121"/>
      <c r="E23" s="1121"/>
      <c r="F23" s="1121"/>
      <c r="G23" s="1121"/>
      <c r="H23" s="1121"/>
      <c r="I23" s="1122"/>
      <c r="J23" s="86">
        <f>IF(ISBLANK(J20),"",SUM(J21:J22))</f>
        <v>5</v>
      </c>
      <c r="K23" s="87" t="s">
        <v>20</v>
      </c>
      <c r="L23" s="88">
        <f>IF(ISBLANK(J20),"",SUM(L21:L22))</f>
        <v>0</v>
      </c>
      <c r="M23" s="86">
        <f>IF(ISBLANK(M20),"",SUM(M21:M22))</f>
        <v>0</v>
      </c>
      <c r="N23" s="87" t="s">
        <v>20</v>
      </c>
      <c r="O23" s="88">
        <f>IF(ISBLANK(M20),"",SUM(O21:O22))</f>
        <v>1</v>
      </c>
      <c r="P23" s="86">
        <f>IF(ISBLANK(P20),"",SUM(P21:P22))</f>
        <v>9</v>
      </c>
      <c r="Q23" s="87" t="s">
        <v>20</v>
      </c>
      <c r="R23" s="88">
        <f>IF(ISBLANK(P20),"",SUM(R21:R22))</f>
        <v>1</v>
      </c>
      <c r="S23" s="86">
        <f>IF(ISBLANK(S20),"",SUM(S21:S22))</f>
        <v>14</v>
      </c>
      <c r="T23" s="87" t="s">
        <v>20</v>
      </c>
      <c r="U23" s="88">
        <f>IF(ISBLANK(S20),"",SUM(U21:U22))</f>
        <v>0</v>
      </c>
      <c r="V23" s="94"/>
      <c r="W23" s="95"/>
      <c r="X23" s="95"/>
      <c r="Y23" s="86">
        <f>IF(ISBLANK(Y20),"",SUM(Y21:Y22))</f>
        <v>2</v>
      </c>
      <c r="Z23" s="87" t="s">
        <v>20</v>
      </c>
      <c r="AA23" s="88">
        <f>IF(ISBLANK(Y20),"",SUM(AA21:AA22))</f>
        <v>3</v>
      </c>
      <c r="AB23" s="86">
        <f>IF(ISBLANK(AB20),"",SUM(AB21:AB22))</f>
        <v>2</v>
      </c>
      <c r="AC23" s="87" t="s">
        <v>20</v>
      </c>
      <c r="AD23" s="88">
        <f>IF(ISBLANK(AB20),"",SUM(AD21:AD22))</f>
        <v>0</v>
      </c>
      <c r="AE23" s="1046"/>
      <c r="AF23" s="1047"/>
      <c r="AG23" s="1052"/>
      <c r="AH23" s="1053"/>
      <c r="AI23" s="1052"/>
      <c r="AJ23" s="1053"/>
      <c r="AK23" s="1052"/>
      <c r="AL23" s="1053"/>
      <c r="AM23" s="1052"/>
      <c r="AN23" s="1053"/>
      <c r="AO23" s="1052"/>
      <c r="AP23" s="1053"/>
      <c r="AQ23" s="1052"/>
      <c r="AR23" s="1053"/>
      <c r="AS23" s="1072"/>
      <c r="AT23" s="1073"/>
      <c r="AU23" s="1080"/>
      <c r="AV23" s="1081"/>
      <c r="AW23" s="1082"/>
      <c r="AX23" s="1056"/>
      <c r="AZ23" s="63"/>
    </row>
    <row r="24" spans="1:52" ht="20.25" customHeight="1" x14ac:dyDescent="0.15">
      <c r="A24" s="1054">
        <f>AU24</f>
        <v>2</v>
      </c>
      <c r="B24" s="1055">
        <v>6</v>
      </c>
      <c r="C24" s="1114" t="s">
        <v>75</v>
      </c>
      <c r="D24" s="1115"/>
      <c r="E24" s="1115"/>
      <c r="F24" s="1115"/>
      <c r="G24" s="1115"/>
      <c r="H24" s="1115"/>
      <c r="I24" s="1116"/>
      <c r="J24" s="1039" t="s">
        <v>99</v>
      </c>
      <c r="K24" s="1040"/>
      <c r="L24" s="1041"/>
      <c r="M24" s="1036" t="s">
        <v>167</v>
      </c>
      <c r="N24" s="1037"/>
      <c r="O24" s="1038"/>
      <c r="P24" s="1039" t="s">
        <v>99</v>
      </c>
      <c r="Q24" s="1040"/>
      <c r="R24" s="1041"/>
      <c r="S24" s="1039" t="s">
        <v>99</v>
      </c>
      <c r="T24" s="1040"/>
      <c r="U24" s="1041"/>
      <c r="V24" s="1039" t="s">
        <v>241</v>
      </c>
      <c r="W24" s="1040"/>
      <c r="X24" s="1041"/>
      <c r="Y24" s="20"/>
      <c r="Z24" s="21"/>
      <c r="AA24" s="21"/>
      <c r="AB24" s="1036" t="s">
        <v>54</v>
      </c>
      <c r="AC24" s="1037"/>
      <c r="AD24" s="1038"/>
      <c r="AE24" s="1042">
        <f>SUM(AG24:AL27)</f>
        <v>6</v>
      </c>
      <c r="AF24" s="1043"/>
      <c r="AG24" s="1048">
        <f>COUNTIF(J24:AD24,"○")</f>
        <v>4</v>
      </c>
      <c r="AH24" s="1049"/>
      <c r="AI24" s="1048">
        <f>COUNTIF(J24:AD24,"△")</f>
        <v>1</v>
      </c>
      <c r="AJ24" s="1049"/>
      <c r="AK24" s="1048">
        <f>COUNTIF(J24:AD24,"●")</f>
        <v>1</v>
      </c>
      <c r="AL24" s="1049"/>
      <c r="AM24" s="1048">
        <f>AG24*3+AI24*1</f>
        <v>13</v>
      </c>
      <c r="AN24" s="1049"/>
      <c r="AO24" s="1048">
        <f>SUM(J27,M27,P27,S27,V27,AB27,Y27)</f>
        <v>27</v>
      </c>
      <c r="AP24" s="1049"/>
      <c r="AQ24" s="1048">
        <f t="shared" ref="AQ24" si="6">SUM(L27,O27,R27,U27,X27,AD27,AA27)</f>
        <v>6</v>
      </c>
      <c r="AR24" s="1049"/>
      <c r="AS24" s="1068">
        <f>AO24-AQ24</f>
        <v>21</v>
      </c>
      <c r="AT24" s="1069"/>
      <c r="AU24" s="1074">
        <f t="shared" ref="AU24" si="7">IF(ISBLANK(B24),"",RANK(AX24,$AX$4:$AX$31) )</f>
        <v>2</v>
      </c>
      <c r="AV24" s="1075"/>
      <c r="AW24" s="1076"/>
      <c r="AX24" s="1056">
        <f>AM24*10000+AS24*100+AO24</f>
        <v>132127</v>
      </c>
      <c r="AZ24" s="63"/>
    </row>
    <row r="25" spans="1:52" ht="12.75" customHeight="1" x14ac:dyDescent="0.15">
      <c r="A25" s="1054"/>
      <c r="B25" s="1055"/>
      <c r="C25" s="1117"/>
      <c r="D25" s="1118"/>
      <c r="E25" s="1118"/>
      <c r="F25" s="1118"/>
      <c r="G25" s="1118"/>
      <c r="H25" s="1118"/>
      <c r="I25" s="1119"/>
      <c r="J25" s="89">
        <f>IF(ISBLANK(J24),"",AA5)</f>
        <v>1</v>
      </c>
      <c r="K25" s="90" t="s">
        <v>18</v>
      </c>
      <c r="L25" s="91">
        <f>IF(ISBLANK(J24),"",Y5)</f>
        <v>2</v>
      </c>
      <c r="M25" s="89">
        <f>IF(ISBLANK(M24),"",AA9)</f>
        <v>0</v>
      </c>
      <c r="N25" s="90" t="s">
        <v>18</v>
      </c>
      <c r="O25" s="91">
        <f>IF(ISBLANK(M24),"",Y9)</f>
        <v>0</v>
      </c>
      <c r="P25" s="89">
        <f>IF(ISBLANK(P24),"",AA13)</f>
        <v>2</v>
      </c>
      <c r="Q25" s="90" t="s">
        <v>18</v>
      </c>
      <c r="R25" s="91">
        <f>IF(ISBLANK(P24),"",Y13)</f>
        <v>0</v>
      </c>
      <c r="S25" s="89">
        <f>IF(ISBLANK(S24),"",AA17)</f>
        <v>11</v>
      </c>
      <c r="T25" s="90" t="s">
        <v>18</v>
      </c>
      <c r="U25" s="91">
        <f>IF(ISBLANK(S24),"",Y17)</f>
        <v>0</v>
      </c>
      <c r="V25" s="89">
        <f>IF(ISBLANK(V24),"",AA21)</f>
        <v>1</v>
      </c>
      <c r="W25" s="90" t="s">
        <v>18</v>
      </c>
      <c r="X25" s="91">
        <f>IF(ISBLANK(V24),"",Y21)</f>
        <v>1</v>
      </c>
      <c r="Y25" s="92"/>
      <c r="Z25" s="93"/>
      <c r="AA25" s="93"/>
      <c r="AB25" s="74">
        <v>0</v>
      </c>
      <c r="AC25" s="75" t="s">
        <v>18</v>
      </c>
      <c r="AD25" s="76">
        <v>0</v>
      </c>
      <c r="AE25" s="1044"/>
      <c r="AF25" s="1045"/>
      <c r="AG25" s="1050"/>
      <c r="AH25" s="1051"/>
      <c r="AI25" s="1050"/>
      <c r="AJ25" s="1051"/>
      <c r="AK25" s="1050"/>
      <c r="AL25" s="1051"/>
      <c r="AM25" s="1050"/>
      <c r="AN25" s="1051"/>
      <c r="AO25" s="1050"/>
      <c r="AP25" s="1051"/>
      <c r="AQ25" s="1050"/>
      <c r="AR25" s="1051"/>
      <c r="AS25" s="1070"/>
      <c r="AT25" s="1071"/>
      <c r="AU25" s="1077"/>
      <c r="AV25" s="1078"/>
      <c r="AW25" s="1079"/>
      <c r="AX25" s="1056"/>
      <c r="AZ25" s="63"/>
    </row>
    <row r="26" spans="1:52" ht="12.75" customHeight="1" x14ac:dyDescent="0.15">
      <c r="A26" s="1054"/>
      <c r="B26" s="1055"/>
      <c r="C26" s="1117"/>
      <c r="D26" s="1118"/>
      <c r="E26" s="1118"/>
      <c r="F26" s="1118"/>
      <c r="G26" s="1118"/>
      <c r="H26" s="1118"/>
      <c r="I26" s="1119"/>
      <c r="J26" s="89">
        <f>IF(ISBLANK(J25),"",AA6)</f>
        <v>2</v>
      </c>
      <c r="K26" s="90" t="s">
        <v>19</v>
      </c>
      <c r="L26" s="91">
        <f>IF(ISBLANK(J25),"",Y6)</f>
        <v>0</v>
      </c>
      <c r="M26" s="89">
        <f>IF(ISBLANK(M25),"",AA10)</f>
        <v>0</v>
      </c>
      <c r="N26" s="90" t="s">
        <v>19</v>
      </c>
      <c r="O26" s="91">
        <f>IF(ISBLANK(M25),"",Y10)</f>
        <v>0</v>
      </c>
      <c r="P26" s="89">
        <f>IF(ISBLANK(P25),"",AA14)</f>
        <v>4</v>
      </c>
      <c r="Q26" s="90" t="s">
        <v>19</v>
      </c>
      <c r="R26" s="91">
        <f>IF(ISBLANK(P25),"",Y14)</f>
        <v>0</v>
      </c>
      <c r="S26" s="89">
        <f>IF(ISBLANK(S25),"",AA18)</f>
        <v>4</v>
      </c>
      <c r="T26" s="90" t="s">
        <v>19</v>
      </c>
      <c r="U26" s="91">
        <f>IF(ISBLANK(S25),"",Y18)</f>
        <v>0</v>
      </c>
      <c r="V26" s="89">
        <f>IF(ISBLANK(V25),"",AA22)</f>
        <v>2</v>
      </c>
      <c r="W26" s="90" t="s">
        <v>19</v>
      </c>
      <c r="X26" s="91">
        <f>IF(ISBLANK(V25),"",Y22)</f>
        <v>1</v>
      </c>
      <c r="Y26" s="92"/>
      <c r="Z26" s="93"/>
      <c r="AA26" s="93"/>
      <c r="AB26" s="80">
        <v>0</v>
      </c>
      <c r="AC26" s="75" t="s">
        <v>19</v>
      </c>
      <c r="AD26" s="81">
        <v>2</v>
      </c>
      <c r="AE26" s="1044"/>
      <c r="AF26" s="1045"/>
      <c r="AG26" s="1050"/>
      <c r="AH26" s="1051"/>
      <c r="AI26" s="1050"/>
      <c r="AJ26" s="1051"/>
      <c r="AK26" s="1050"/>
      <c r="AL26" s="1051"/>
      <c r="AM26" s="1050"/>
      <c r="AN26" s="1051"/>
      <c r="AO26" s="1050"/>
      <c r="AP26" s="1051"/>
      <c r="AQ26" s="1050"/>
      <c r="AR26" s="1051"/>
      <c r="AS26" s="1070"/>
      <c r="AT26" s="1071"/>
      <c r="AU26" s="1077"/>
      <c r="AV26" s="1078"/>
      <c r="AW26" s="1079"/>
      <c r="AX26" s="1056"/>
      <c r="AZ26" s="63"/>
    </row>
    <row r="27" spans="1:52" ht="12.75" customHeight="1" x14ac:dyDescent="0.15">
      <c r="A27" s="1054"/>
      <c r="B27" s="1055"/>
      <c r="C27" s="1120"/>
      <c r="D27" s="1121"/>
      <c r="E27" s="1121"/>
      <c r="F27" s="1121"/>
      <c r="G27" s="1121"/>
      <c r="H27" s="1121"/>
      <c r="I27" s="1122"/>
      <c r="J27" s="86">
        <f>IF(ISBLANK(J24),"",SUM(J25:J26))</f>
        <v>3</v>
      </c>
      <c r="K27" s="87" t="s">
        <v>20</v>
      </c>
      <c r="L27" s="88">
        <f>IF(ISBLANK(J24),"",SUM(L25:L26))</f>
        <v>2</v>
      </c>
      <c r="M27" s="86">
        <f>IF(ISBLANK(M24),"",SUM(M25:M26))</f>
        <v>0</v>
      </c>
      <c r="N27" s="87" t="s">
        <v>20</v>
      </c>
      <c r="O27" s="88">
        <f>IF(ISBLANK(M24),"",SUM(O25:O26))</f>
        <v>0</v>
      </c>
      <c r="P27" s="86">
        <f>IF(ISBLANK(P24),"",SUM(P25:P26))</f>
        <v>6</v>
      </c>
      <c r="Q27" s="87" t="s">
        <v>20</v>
      </c>
      <c r="R27" s="88">
        <f>IF(ISBLANK(P24),"",SUM(R25:R26))</f>
        <v>0</v>
      </c>
      <c r="S27" s="86">
        <f>IF(ISBLANK(S24),"",SUM(S25:S26))</f>
        <v>15</v>
      </c>
      <c r="T27" s="87" t="s">
        <v>20</v>
      </c>
      <c r="U27" s="88">
        <f>IF(ISBLANK(S24),"",SUM(U25:U26))</f>
        <v>0</v>
      </c>
      <c r="V27" s="86">
        <f>IF(ISBLANK(V24),"",SUM(V25:V26))</f>
        <v>3</v>
      </c>
      <c r="W27" s="87" t="s">
        <v>20</v>
      </c>
      <c r="X27" s="88">
        <f>IF(ISBLANK(V24),"",SUM(X25:X26))</f>
        <v>2</v>
      </c>
      <c r="Y27" s="94"/>
      <c r="Z27" s="95"/>
      <c r="AA27" s="95"/>
      <c r="AB27" s="86">
        <f>IF(ISBLANK(AB24),"",SUM(AB25:AB26))</f>
        <v>0</v>
      </c>
      <c r="AC27" s="87" t="s">
        <v>20</v>
      </c>
      <c r="AD27" s="88">
        <f>IF(ISBLANK(AB24),"",SUM(AD25:AD26))</f>
        <v>2</v>
      </c>
      <c r="AE27" s="1046"/>
      <c r="AF27" s="1047"/>
      <c r="AG27" s="1052"/>
      <c r="AH27" s="1053"/>
      <c r="AI27" s="1052"/>
      <c r="AJ27" s="1053"/>
      <c r="AK27" s="1052"/>
      <c r="AL27" s="1053"/>
      <c r="AM27" s="1052"/>
      <c r="AN27" s="1053"/>
      <c r="AO27" s="1052"/>
      <c r="AP27" s="1053"/>
      <c r="AQ27" s="1052"/>
      <c r="AR27" s="1053"/>
      <c r="AS27" s="1072"/>
      <c r="AT27" s="1073"/>
      <c r="AU27" s="1080"/>
      <c r="AV27" s="1081"/>
      <c r="AW27" s="1082"/>
      <c r="AX27" s="1056"/>
      <c r="AZ27" s="63"/>
    </row>
    <row r="28" spans="1:52" ht="20.25" customHeight="1" x14ac:dyDescent="0.15">
      <c r="A28" s="1054">
        <f>AU28</f>
        <v>4</v>
      </c>
      <c r="B28" s="1055">
        <v>7</v>
      </c>
      <c r="C28" s="1114" t="s">
        <v>76</v>
      </c>
      <c r="D28" s="1115"/>
      <c r="E28" s="1115"/>
      <c r="F28" s="1115"/>
      <c r="G28" s="1115"/>
      <c r="H28" s="1115"/>
      <c r="I28" s="1116"/>
      <c r="J28" s="1039" t="s">
        <v>99</v>
      </c>
      <c r="K28" s="1040"/>
      <c r="L28" s="1041"/>
      <c r="M28" s="1036" t="s">
        <v>54</v>
      </c>
      <c r="N28" s="1037"/>
      <c r="O28" s="1038"/>
      <c r="P28" s="1039" t="s">
        <v>99</v>
      </c>
      <c r="Q28" s="1040"/>
      <c r="R28" s="1041"/>
      <c r="S28" s="1039" t="s">
        <v>99</v>
      </c>
      <c r="T28" s="1040"/>
      <c r="U28" s="1041"/>
      <c r="V28" s="1039" t="s">
        <v>54</v>
      </c>
      <c r="W28" s="1040"/>
      <c r="X28" s="1041"/>
      <c r="Y28" s="1039" t="s">
        <v>99</v>
      </c>
      <c r="Z28" s="1040"/>
      <c r="AA28" s="1041"/>
      <c r="AB28" s="20"/>
      <c r="AC28" s="21"/>
      <c r="AD28" s="21"/>
      <c r="AE28" s="1042">
        <f>SUM(AG28:AL31)</f>
        <v>6</v>
      </c>
      <c r="AF28" s="1043"/>
      <c r="AG28" s="1048">
        <f>COUNTIF(J28:AD28,"○")</f>
        <v>4</v>
      </c>
      <c r="AH28" s="1049"/>
      <c r="AI28" s="1048">
        <f>COUNTIF(J28:AD28,"△")</f>
        <v>0</v>
      </c>
      <c r="AJ28" s="1049"/>
      <c r="AK28" s="1048">
        <f>COUNTIF(J28:AD28,"●")</f>
        <v>2</v>
      </c>
      <c r="AL28" s="1049"/>
      <c r="AM28" s="1048">
        <f>AG28*3+AI28*1</f>
        <v>12</v>
      </c>
      <c r="AN28" s="1049"/>
      <c r="AO28" s="1048">
        <f>SUM(J31,M31,P31,S31,V31,AB31,Y31)</f>
        <v>26</v>
      </c>
      <c r="AP28" s="1049"/>
      <c r="AQ28" s="1048">
        <f t="shared" ref="AQ28" si="8">SUM(L31,O31,R31,U31,X31,AD31,AA31)</f>
        <v>4</v>
      </c>
      <c r="AR28" s="1049"/>
      <c r="AS28" s="1068">
        <f>AO28-AQ28</f>
        <v>22</v>
      </c>
      <c r="AT28" s="1069"/>
      <c r="AU28" s="1074">
        <f>IF(ISBLANK(B28),"",RANK(AX28,$AX$4:$AX$31) )</f>
        <v>4</v>
      </c>
      <c r="AV28" s="1075"/>
      <c r="AW28" s="1076"/>
      <c r="AX28" s="1056">
        <f>AM28*10000+AS28*100+AO28</f>
        <v>122226</v>
      </c>
      <c r="AZ28" s="97"/>
    </row>
    <row r="29" spans="1:52" ht="12.75" customHeight="1" x14ac:dyDescent="0.15">
      <c r="A29" s="1054"/>
      <c r="B29" s="1055"/>
      <c r="C29" s="1117"/>
      <c r="D29" s="1118"/>
      <c r="E29" s="1118"/>
      <c r="F29" s="1118"/>
      <c r="G29" s="1118"/>
      <c r="H29" s="1118"/>
      <c r="I29" s="1119"/>
      <c r="J29" s="89">
        <f>IF(ISBLANK(J28),"",AD5)</f>
        <v>0</v>
      </c>
      <c r="K29" s="90" t="s">
        <v>18</v>
      </c>
      <c r="L29" s="91">
        <f>IF(ISBLANK(J28),"",AB5)</f>
        <v>0</v>
      </c>
      <c r="M29" s="89">
        <f>IF(ISBLANK(M28),"",AD9)</f>
        <v>0</v>
      </c>
      <c r="N29" s="90" t="s">
        <v>18</v>
      </c>
      <c r="O29" s="91">
        <f>IF(ISBLANK(M28),"",AB9)</f>
        <v>0</v>
      </c>
      <c r="P29" s="89">
        <f>IF(ISBLANK(P28),"",AD13)</f>
        <v>2</v>
      </c>
      <c r="Q29" s="90" t="s">
        <v>18</v>
      </c>
      <c r="R29" s="91">
        <f>IF(ISBLANK(P28),"",AB13)</f>
        <v>0</v>
      </c>
      <c r="S29" s="89">
        <f>IF(ISBLANK(S28),"",AD17)</f>
        <v>5</v>
      </c>
      <c r="T29" s="90" t="s">
        <v>18</v>
      </c>
      <c r="U29" s="91">
        <f>IF(ISBLANK(S28),"",AB17)</f>
        <v>0</v>
      </c>
      <c r="V29" s="89">
        <f>IF(ISBLANK(V28),"",AD21)</f>
        <v>0</v>
      </c>
      <c r="W29" s="90" t="s">
        <v>18</v>
      </c>
      <c r="X29" s="91">
        <f>IF(ISBLANK(V28),"",AB21)</f>
        <v>1</v>
      </c>
      <c r="Y29" s="89">
        <f>IF(ISBLANK(Y28),"",AD25)</f>
        <v>0</v>
      </c>
      <c r="Z29" s="90" t="s">
        <v>18</v>
      </c>
      <c r="AA29" s="91">
        <f>IF(ISBLANK(Y28),"",AB25)</f>
        <v>0</v>
      </c>
      <c r="AB29" s="92"/>
      <c r="AC29" s="93"/>
      <c r="AD29" s="93"/>
      <c r="AE29" s="1044"/>
      <c r="AF29" s="1045"/>
      <c r="AG29" s="1050"/>
      <c r="AH29" s="1051"/>
      <c r="AI29" s="1050"/>
      <c r="AJ29" s="1051"/>
      <c r="AK29" s="1050"/>
      <c r="AL29" s="1051"/>
      <c r="AM29" s="1050"/>
      <c r="AN29" s="1051"/>
      <c r="AO29" s="1050"/>
      <c r="AP29" s="1051"/>
      <c r="AQ29" s="1050"/>
      <c r="AR29" s="1051"/>
      <c r="AS29" s="1070"/>
      <c r="AT29" s="1071"/>
      <c r="AU29" s="1077"/>
      <c r="AV29" s="1078"/>
      <c r="AW29" s="1079"/>
      <c r="AX29" s="1056"/>
      <c r="AZ29" s="97"/>
    </row>
    <row r="30" spans="1:52" ht="12.75" customHeight="1" x14ac:dyDescent="0.15">
      <c r="A30" s="1054"/>
      <c r="B30" s="1055"/>
      <c r="C30" s="1117"/>
      <c r="D30" s="1118"/>
      <c r="E30" s="1118"/>
      <c r="F30" s="1118"/>
      <c r="G30" s="1118"/>
      <c r="H30" s="1118"/>
      <c r="I30" s="1119"/>
      <c r="J30" s="89">
        <f>IF(ISBLANK(J29),"",AD6)</f>
        <v>3</v>
      </c>
      <c r="K30" s="90" t="s">
        <v>19</v>
      </c>
      <c r="L30" s="91">
        <f>IF(ISBLANK(J29),"",AB6)</f>
        <v>0</v>
      </c>
      <c r="M30" s="89">
        <f>IF(ISBLANK(M29),"",AD10)</f>
        <v>1</v>
      </c>
      <c r="N30" s="90" t="s">
        <v>19</v>
      </c>
      <c r="O30" s="91">
        <f>IF(ISBLANK(M29),"",AB10)</f>
        <v>2</v>
      </c>
      <c r="P30" s="89">
        <f>IF(ISBLANK(P29),"",AD14)</f>
        <v>7</v>
      </c>
      <c r="Q30" s="90" t="s">
        <v>19</v>
      </c>
      <c r="R30" s="91">
        <f>IF(ISBLANK(P29),"",AB14)</f>
        <v>0</v>
      </c>
      <c r="S30" s="89">
        <f>IF(ISBLANK(S29),"",AD18)</f>
        <v>6</v>
      </c>
      <c r="T30" s="90" t="s">
        <v>19</v>
      </c>
      <c r="U30" s="91">
        <f>IF(ISBLANK(S29),"",AB18)</f>
        <v>0</v>
      </c>
      <c r="V30" s="89">
        <f>IF(ISBLANK(V28),"",AD22)</f>
        <v>0</v>
      </c>
      <c r="W30" s="90" t="s">
        <v>19</v>
      </c>
      <c r="X30" s="91">
        <f>IF(ISBLANK(V28),"",AB22)</f>
        <v>1</v>
      </c>
      <c r="Y30" s="89">
        <f>IF(ISBLANK(Y28),"",AD26)</f>
        <v>2</v>
      </c>
      <c r="Z30" s="90" t="s">
        <v>19</v>
      </c>
      <c r="AA30" s="91">
        <f>IF(ISBLANK(Y28),"",AB26)</f>
        <v>0</v>
      </c>
      <c r="AB30" s="92"/>
      <c r="AC30" s="93"/>
      <c r="AD30" s="93"/>
      <c r="AE30" s="1044"/>
      <c r="AF30" s="1045"/>
      <c r="AG30" s="1050"/>
      <c r="AH30" s="1051"/>
      <c r="AI30" s="1050"/>
      <c r="AJ30" s="1051"/>
      <c r="AK30" s="1050"/>
      <c r="AL30" s="1051"/>
      <c r="AM30" s="1050"/>
      <c r="AN30" s="1051"/>
      <c r="AO30" s="1050"/>
      <c r="AP30" s="1051"/>
      <c r="AQ30" s="1050"/>
      <c r="AR30" s="1051"/>
      <c r="AS30" s="1070"/>
      <c r="AT30" s="1071"/>
      <c r="AU30" s="1077"/>
      <c r="AV30" s="1078"/>
      <c r="AW30" s="1079"/>
      <c r="AX30" s="1056"/>
      <c r="AZ30" s="97"/>
    </row>
    <row r="31" spans="1:52" ht="12.75" customHeight="1" x14ac:dyDescent="0.15">
      <c r="A31" s="1054"/>
      <c r="B31" s="1055"/>
      <c r="C31" s="1120"/>
      <c r="D31" s="1121"/>
      <c r="E31" s="1121"/>
      <c r="F31" s="1121"/>
      <c r="G31" s="1121"/>
      <c r="H31" s="1121"/>
      <c r="I31" s="1122"/>
      <c r="J31" s="86">
        <f>IF(ISBLANK(J28),"",SUM(J29:J30))</f>
        <v>3</v>
      </c>
      <c r="K31" s="87" t="s">
        <v>20</v>
      </c>
      <c r="L31" s="88">
        <f>IF(ISBLANK(J28),"",SUM(L29:L30))</f>
        <v>0</v>
      </c>
      <c r="M31" s="86">
        <f>IF(ISBLANK(M28),"",SUM(M29:M30))</f>
        <v>1</v>
      </c>
      <c r="N31" s="87" t="s">
        <v>20</v>
      </c>
      <c r="O31" s="88">
        <f>IF(ISBLANK(M28),"",SUM(O29:O30))</f>
        <v>2</v>
      </c>
      <c r="P31" s="86">
        <f>IF(ISBLANK(P28),"",SUM(P29:P30))</f>
        <v>9</v>
      </c>
      <c r="Q31" s="87" t="s">
        <v>20</v>
      </c>
      <c r="R31" s="88">
        <f>IF(ISBLANK(P28),"",SUM(R29:R30))</f>
        <v>0</v>
      </c>
      <c r="S31" s="86">
        <f>IF(ISBLANK(S28),"",SUM(S29:S30))</f>
        <v>11</v>
      </c>
      <c r="T31" s="87" t="s">
        <v>20</v>
      </c>
      <c r="U31" s="88">
        <f>IF(ISBLANK(S28),"",SUM(U29:U30))</f>
        <v>0</v>
      </c>
      <c r="V31" s="86">
        <f>IF(ISBLANK(V28),"",SUM(V29:V30))</f>
        <v>0</v>
      </c>
      <c r="W31" s="87" t="s">
        <v>20</v>
      </c>
      <c r="X31" s="88">
        <f>IF(ISBLANK(V28),"",SUM(X29:X30))</f>
        <v>2</v>
      </c>
      <c r="Y31" s="86">
        <f>IF(ISBLANK(Y28),"",SUM(Y29:Y30))</f>
        <v>2</v>
      </c>
      <c r="Z31" s="87" t="s">
        <v>20</v>
      </c>
      <c r="AA31" s="88">
        <f>IF(ISBLANK(Y28),"",SUM(AA29:AA30))</f>
        <v>0</v>
      </c>
      <c r="AB31" s="94"/>
      <c r="AC31" s="95"/>
      <c r="AD31" s="95"/>
      <c r="AE31" s="1046"/>
      <c r="AF31" s="1047"/>
      <c r="AG31" s="1052"/>
      <c r="AH31" s="1053"/>
      <c r="AI31" s="1052"/>
      <c r="AJ31" s="1053"/>
      <c r="AK31" s="1052"/>
      <c r="AL31" s="1053"/>
      <c r="AM31" s="1052"/>
      <c r="AN31" s="1053"/>
      <c r="AO31" s="1052"/>
      <c r="AP31" s="1053"/>
      <c r="AQ31" s="1052"/>
      <c r="AR31" s="1053"/>
      <c r="AS31" s="1072"/>
      <c r="AT31" s="1073"/>
      <c r="AU31" s="1080"/>
      <c r="AV31" s="1081"/>
      <c r="AW31" s="1082"/>
      <c r="AX31" s="1056"/>
      <c r="AZ31" s="97"/>
    </row>
    <row r="32" spans="1:52" ht="10.5" customHeight="1" x14ac:dyDescent="0.15">
      <c r="A32" s="48">
        <v>1</v>
      </c>
      <c r="B32" s="48">
        <v>2</v>
      </c>
      <c r="C32" s="48">
        <v>3</v>
      </c>
      <c r="D32" s="48">
        <v>4</v>
      </c>
      <c r="E32" s="48">
        <v>5</v>
      </c>
      <c r="F32" s="48">
        <v>6</v>
      </c>
      <c r="G32" s="48">
        <v>7</v>
      </c>
      <c r="H32" s="48">
        <v>8</v>
      </c>
      <c r="I32" s="48">
        <v>9</v>
      </c>
      <c r="J32" s="48">
        <v>10</v>
      </c>
      <c r="K32" s="48">
        <v>11</v>
      </c>
      <c r="L32" s="48">
        <v>12</v>
      </c>
      <c r="M32" s="48">
        <v>13</v>
      </c>
      <c r="N32" s="48">
        <v>14</v>
      </c>
      <c r="O32" s="48">
        <v>15</v>
      </c>
      <c r="P32" s="48">
        <v>16</v>
      </c>
      <c r="Q32" s="48">
        <v>17</v>
      </c>
      <c r="R32" s="48">
        <v>18</v>
      </c>
      <c r="S32" s="48">
        <v>19</v>
      </c>
      <c r="T32" s="48">
        <v>20</v>
      </c>
      <c r="U32" s="48">
        <v>21</v>
      </c>
      <c r="V32" s="48">
        <v>22</v>
      </c>
      <c r="W32" s="48">
        <v>23</v>
      </c>
      <c r="X32" s="48">
        <v>24</v>
      </c>
      <c r="Y32" s="48">
        <v>25</v>
      </c>
      <c r="Z32" s="48">
        <v>26</v>
      </c>
      <c r="AA32" s="48">
        <v>27</v>
      </c>
      <c r="AB32" s="48">
        <v>28</v>
      </c>
      <c r="AC32" s="48">
        <v>29</v>
      </c>
      <c r="AD32" s="48">
        <v>30</v>
      </c>
      <c r="AE32" s="48">
        <v>31</v>
      </c>
      <c r="AF32" s="48">
        <v>32</v>
      </c>
      <c r="AG32" s="48">
        <v>33</v>
      </c>
      <c r="AH32" s="48">
        <v>34</v>
      </c>
      <c r="AI32" s="48">
        <v>35</v>
      </c>
      <c r="AJ32" s="48">
        <v>36</v>
      </c>
      <c r="AK32" s="48">
        <v>37</v>
      </c>
      <c r="AL32" s="48">
        <v>38</v>
      </c>
      <c r="AM32" s="48">
        <v>39</v>
      </c>
      <c r="AN32" s="48">
        <v>40</v>
      </c>
      <c r="AO32" s="48">
        <v>41</v>
      </c>
      <c r="AP32" s="48">
        <v>42</v>
      </c>
      <c r="AQ32" s="48">
        <v>43</v>
      </c>
      <c r="AR32" s="48">
        <v>44</v>
      </c>
      <c r="AS32" s="48">
        <v>45</v>
      </c>
      <c r="AT32" s="48">
        <v>46</v>
      </c>
      <c r="AU32" s="48">
        <v>47</v>
      </c>
      <c r="AV32" s="48">
        <v>48</v>
      </c>
      <c r="AW32" s="48">
        <v>49</v>
      </c>
    </row>
    <row r="33" spans="1:1" x14ac:dyDescent="0.15">
      <c r="A33" s="43"/>
    </row>
    <row r="34" spans="1:1" x14ac:dyDescent="0.15">
      <c r="A34" s="43"/>
    </row>
  </sheetData>
  <mergeCells count="155">
    <mergeCell ref="Y4:AA4"/>
    <mergeCell ref="Y8:AA8"/>
    <mergeCell ref="Y12:AA12"/>
    <mergeCell ref="Y16:AA16"/>
    <mergeCell ref="Y20:AA20"/>
    <mergeCell ref="AB24:AD24"/>
    <mergeCell ref="Y28:AA28"/>
    <mergeCell ref="AG28:AH31"/>
    <mergeCell ref="AI28:AJ31"/>
    <mergeCell ref="AK28:AL31"/>
    <mergeCell ref="AM28:AN31"/>
    <mergeCell ref="AO28:AP31"/>
    <mergeCell ref="AQ28:AR31"/>
    <mergeCell ref="AS28:AT31"/>
    <mergeCell ref="AU28:AW31"/>
    <mergeCell ref="AX28:AX31"/>
    <mergeCell ref="A28:A31"/>
    <mergeCell ref="B28:B31"/>
    <mergeCell ref="C28:I31"/>
    <mergeCell ref="J28:L28"/>
    <mergeCell ref="M28:O28"/>
    <mergeCell ref="P28:R28"/>
    <mergeCell ref="S28:U28"/>
    <mergeCell ref="V28:X28"/>
    <mergeCell ref="AE28:AF31"/>
    <mergeCell ref="A24:A27"/>
    <mergeCell ref="B24:B27"/>
    <mergeCell ref="C24:I27"/>
    <mergeCell ref="J24:L24"/>
    <mergeCell ref="M24:O24"/>
    <mergeCell ref="AS24:AT27"/>
    <mergeCell ref="AU24:AW27"/>
    <mergeCell ref="AX24:AX27"/>
    <mergeCell ref="AG24:AH27"/>
    <mergeCell ref="AI24:AJ27"/>
    <mergeCell ref="AK24:AL27"/>
    <mergeCell ref="AM24:AN27"/>
    <mergeCell ref="AO24:AP27"/>
    <mergeCell ref="AQ24:AR27"/>
    <mergeCell ref="AX20:AX23"/>
    <mergeCell ref="AE20:AF23"/>
    <mergeCell ref="AG20:AH23"/>
    <mergeCell ref="AI20:AJ23"/>
    <mergeCell ref="AK20:AL23"/>
    <mergeCell ref="AE24:AF27"/>
    <mergeCell ref="P24:R24"/>
    <mergeCell ref="S24:U24"/>
    <mergeCell ref="V24:X24"/>
    <mergeCell ref="S20:U20"/>
    <mergeCell ref="AB20:AD20"/>
    <mergeCell ref="AQ16:AR19"/>
    <mergeCell ref="AS16:AT19"/>
    <mergeCell ref="AU16:AW19"/>
    <mergeCell ref="AE16:AF19"/>
    <mergeCell ref="AG16:AH19"/>
    <mergeCell ref="AI16:AJ19"/>
    <mergeCell ref="V16:X16"/>
    <mergeCell ref="AB16:AD16"/>
    <mergeCell ref="AM20:AN23"/>
    <mergeCell ref="AO20:AP23"/>
    <mergeCell ref="AQ20:AR23"/>
    <mergeCell ref="AS20:AT23"/>
    <mergeCell ref="AU20:AW23"/>
    <mergeCell ref="A20:A23"/>
    <mergeCell ref="B20:B23"/>
    <mergeCell ref="C20:I23"/>
    <mergeCell ref="J20:L20"/>
    <mergeCell ref="M20:O20"/>
    <mergeCell ref="P20:R20"/>
    <mergeCell ref="AK16:AL19"/>
    <mergeCell ref="AM16:AN19"/>
    <mergeCell ref="AO16:AP19"/>
    <mergeCell ref="B8:B11"/>
    <mergeCell ref="C8:I11"/>
    <mergeCell ref="J8:L8"/>
    <mergeCell ref="P8:R8"/>
    <mergeCell ref="AU12:AW15"/>
    <mergeCell ref="AX12:AX15"/>
    <mergeCell ref="A16:A19"/>
    <mergeCell ref="B16:B19"/>
    <mergeCell ref="C16:I19"/>
    <mergeCell ref="J16:L16"/>
    <mergeCell ref="M16:O16"/>
    <mergeCell ref="P16:R16"/>
    <mergeCell ref="AI12:AJ15"/>
    <mergeCell ref="AK12:AL15"/>
    <mergeCell ref="AM12:AN15"/>
    <mergeCell ref="AO12:AP15"/>
    <mergeCell ref="AQ12:AR15"/>
    <mergeCell ref="AS12:AT15"/>
    <mergeCell ref="AE12:AF15"/>
    <mergeCell ref="AG12:AH15"/>
    <mergeCell ref="S12:U12"/>
    <mergeCell ref="V12:X12"/>
    <mergeCell ref="AB12:AD12"/>
    <mergeCell ref="AX16:AX19"/>
    <mergeCell ref="AX4:AX7"/>
    <mergeCell ref="AE4:AF7"/>
    <mergeCell ref="AG4:AH7"/>
    <mergeCell ref="AI4:AJ7"/>
    <mergeCell ref="AK4:AL7"/>
    <mergeCell ref="AS8:AT11"/>
    <mergeCell ref="AU8:AW11"/>
    <mergeCell ref="AX8:AX11"/>
    <mergeCell ref="A12:A15"/>
    <mergeCell ref="B12:B15"/>
    <mergeCell ref="C12:I15"/>
    <mergeCell ref="J12:L12"/>
    <mergeCell ref="M12:O12"/>
    <mergeCell ref="AG8:AH11"/>
    <mergeCell ref="AI8:AJ11"/>
    <mergeCell ref="AK8:AL11"/>
    <mergeCell ref="AM8:AN11"/>
    <mergeCell ref="AO8:AP11"/>
    <mergeCell ref="AQ8:AR11"/>
    <mergeCell ref="AE8:AF11"/>
    <mergeCell ref="S8:U8"/>
    <mergeCell ref="V8:X8"/>
    <mergeCell ref="AB8:AD8"/>
    <mergeCell ref="A8:A11"/>
    <mergeCell ref="V4:X4"/>
    <mergeCell ref="AB4:AD4"/>
    <mergeCell ref="AU3:AW3"/>
    <mergeCell ref="A4:A7"/>
    <mergeCell ref="B4:B7"/>
    <mergeCell ref="C4:I7"/>
    <mergeCell ref="M4:O4"/>
    <mergeCell ref="P4:R4"/>
    <mergeCell ref="S4:U4"/>
    <mergeCell ref="AI3:AJ3"/>
    <mergeCell ref="AK3:AL3"/>
    <mergeCell ref="AM3:AN3"/>
    <mergeCell ref="AO3:AP3"/>
    <mergeCell ref="AQ3:AR3"/>
    <mergeCell ref="AS3:AT3"/>
    <mergeCell ref="V3:X3"/>
    <mergeCell ref="AB3:AD3"/>
    <mergeCell ref="AE3:AF3"/>
    <mergeCell ref="AG3:AH3"/>
    <mergeCell ref="AM4:AN7"/>
    <mergeCell ref="AO4:AP7"/>
    <mergeCell ref="AQ4:AR7"/>
    <mergeCell ref="AS4:AT7"/>
    <mergeCell ref="AU4:AW7"/>
    <mergeCell ref="C1:AH1"/>
    <mergeCell ref="AI1:AW1"/>
    <mergeCell ref="AE2:AH2"/>
    <mergeCell ref="AI2:AN2"/>
    <mergeCell ref="AO2:AW2"/>
    <mergeCell ref="C3:I3"/>
    <mergeCell ref="J3:L3"/>
    <mergeCell ref="M3:O3"/>
    <mergeCell ref="P3:R3"/>
    <mergeCell ref="S3:U3"/>
    <mergeCell ref="Y3:AA3"/>
  </mergeCells>
  <phoneticPr fontId="27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73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99FF"/>
    <pageSetUpPr fitToPage="1"/>
  </sheetPr>
  <dimension ref="A1:K11"/>
  <sheetViews>
    <sheetView workbookViewId="0">
      <selection activeCell="C5" sqref="C5"/>
    </sheetView>
  </sheetViews>
  <sheetFormatPr defaultColWidth="9" defaultRowHeight="13.5" x14ac:dyDescent="0.15"/>
  <cols>
    <col min="1" max="1" width="3.25" style="10" customWidth="1"/>
    <col min="2" max="2" width="6.125" style="1" customWidth="1"/>
    <col min="3" max="3" width="29.25" style="1" customWidth="1"/>
    <col min="4" max="10" width="6.125" style="1" customWidth="1"/>
    <col min="11" max="11" width="8.875" style="48" customWidth="1"/>
    <col min="12" max="12" width="11.25" style="48" customWidth="1"/>
    <col min="13" max="13" width="5.625" style="48" customWidth="1"/>
    <col min="14" max="16384" width="9" style="48"/>
  </cols>
  <sheetData>
    <row r="1" spans="2:11" ht="21.75" customHeight="1" thickBot="1" x14ac:dyDescent="0.2">
      <c r="B1" s="1125" t="str">
        <f>春季星取表!C1</f>
        <v>令和4年度 第2回 函館地区春季リーグU-15</v>
      </c>
      <c r="C1" s="1126"/>
      <c r="D1" s="1126"/>
      <c r="E1" s="1126"/>
      <c r="F1" s="1126"/>
      <c r="G1" s="1126"/>
      <c r="H1" s="1126"/>
      <c r="I1" s="1126" t="s">
        <v>23</v>
      </c>
      <c r="J1" s="1126"/>
      <c r="K1" s="1127"/>
    </row>
    <row r="2" spans="2:11" ht="11.25" customHeight="1" x14ac:dyDescent="0.1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15">
      <c r="C3" s="9"/>
      <c r="D3" s="4"/>
      <c r="E3" s="4"/>
      <c r="F3" s="4"/>
      <c r="G3" s="1124" t="s">
        <v>25</v>
      </c>
      <c r="H3" s="1124"/>
      <c r="I3" s="1128" t="str">
        <f>春季星取表!AI2</f>
        <v>4月29日(金)</v>
      </c>
      <c r="J3" s="1128"/>
      <c r="K3" s="1128"/>
    </row>
    <row r="4" spans="2:11" ht="21.75" customHeight="1" x14ac:dyDescent="0.1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15">
      <c r="B5" s="5">
        <v>1</v>
      </c>
      <c r="C5" s="6" t="str">
        <f>VLOOKUP($B5,春季星取表!$A$4:$AW$31,3,0)</f>
        <v>附属中</v>
      </c>
      <c r="D5" s="5">
        <f>VLOOKUP($B5,春季星取表!$A$4:$AW$31,39,0)</f>
        <v>16</v>
      </c>
      <c r="E5" s="5">
        <f>VLOOKUP($B5,春季星取表!$A$4:$AW$31,31,0)</f>
        <v>6</v>
      </c>
      <c r="F5" s="5">
        <f>VLOOKUP($B5,春季星取表!$A$4:$AW$31,33,0)</f>
        <v>5</v>
      </c>
      <c r="G5" s="5">
        <f>VLOOKUP($B5,春季星取表!$A$4:$AW$31,35,0)</f>
        <v>1</v>
      </c>
      <c r="H5" s="5">
        <f>VLOOKUP($B5,春季星取表!$A$4:$AW$31,37,0)</f>
        <v>0</v>
      </c>
      <c r="I5" s="5">
        <f>VLOOKUP($B5,春季星取表!$A$4:$AW$31,41,0)</f>
        <v>25</v>
      </c>
      <c r="J5" s="5">
        <f>VLOOKUP($B5,春季星取表!$A$4:$AW$31,43,0)</f>
        <v>3</v>
      </c>
      <c r="K5" s="5">
        <f>VLOOKUP($B5,春季星取表!$A$4:$AW$31,45,0)</f>
        <v>22</v>
      </c>
    </row>
    <row r="6" spans="2:11" ht="21.75" customHeight="1" x14ac:dyDescent="0.15">
      <c r="B6" s="99">
        <v>2</v>
      </c>
      <c r="C6" s="100" t="str">
        <f>VLOOKUP($B6,春季星取表!$A$4:$AW$31,3,0)</f>
        <v>五稜郭中</v>
      </c>
      <c r="D6" s="99">
        <f>VLOOKUP($B6,春季星取表!$A$4:$AW$31,39,0)</f>
        <v>13</v>
      </c>
      <c r="E6" s="99">
        <f>VLOOKUP($B6,春季星取表!$A$4:$AW$31,31,0)</f>
        <v>6</v>
      </c>
      <c r="F6" s="99">
        <f>VLOOKUP($B6,春季星取表!$A$4:$AW$31,33,0)</f>
        <v>4</v>
      </c>
      <c r="G6" s="99">
        <f>VLOOKUP($B6,春季星取表!$A$4:$AW$31,35,0)</f>
        <v>1</v>
      </c>
      <c r="H6" s="99">
        <f>VLOOKUP($B6,春季星取表!$A$4:$AW$31,37,0)</f>
        <v>1</v>
      </c>
      <c r="I6" s="99">
        <f>VLOOKUP($B6,春季星取表!$A$4:$AW$31,41,0)</f>
        <v>27</v>
      </c>
      <c r="J6" s="99">
        <f>VLOOKUP($B6,春季星取表!$A$4:$AW$31,43,0)</f>
        <v>6</v>
      </c>
      <c r="K6" s="99">
        <f>VLOOKUP($B6,春季星取表!$A$4:$AW$31,45,0)</f>
        <v>21</v>
      </c>
    </row>
    <row r="7" spans="2:11" ht="21.75" customHeight="1" x14ac:dyDescent="0.15">
      <c r="B7" s="5">
        <v>3</v>
      </c>
      <c r="C7" s="6" t="str">
        <f>VLOOKUP($B7,春季星取表!$A$4:$AW$31,3,0)</f>
        <v>瀬棚・北檜山</v>
      </c>
      <c r="D7" s="5">
        <f>VLOOKUP($B7,春季星取表!$A$4:$AW$31,39,0)</f>
        <v>12</v>
      </c>
      <c r="E7" s="5">
        <f>VLOOKUP($B7,春季星取表!$A$4:$AW$31,31,0)</f>
        <v>6</v>
      </c>
      <c r="F7" s="5">
        <f>VLOOKUP($B7,春季星取表!$A$4:$AW$31,33,0)</f>
        <v>4</v>
      </c>
      <c r="G7" s="5">
        <f>VLOOKUP($B7,春季星取表!$A$4:$AW$31,35,0)</f>
        <v>0</v>
      </c>
      <c r="H7" s="5">
        <f>VLOOKUP($B7,春季星取表!$A$4:$AW$31,37,0)</f>
        <v>2</v>
      </c>
      <c r="I7" s="5">
        <f>VLOOKUP($B7,春季星取表!$A$4:$AW$31,41,0)</f>
        <v>32</v>
      </c>
      <c r="J7" s="5">
        <f>VLOOKUP($B7,春季星取表!$A$4:$AW$31,43,0)</f>
        <v>5</v>
      </c>
      <c r="K7" s="5">
        <f>VLOOKUP($B7,春季星取表!$A$4:$AW$31,45,0)</f>
        <v>27</v>
      </c>
    </row>
    <row r="8" spans="2:11" ht="21.75" customHeight="1" x14ac:dyDescent="0.15">
      <c r="B8" s="99">
        <v>4</v>
      </c>
      <c r="C8" s="100" t="str">
        <f>VLOOKUP($B8,春季星取表!$A$4:$AW$31,3,0)</f>
        <v>戸倉・旭岡</v>
      </c>
      <c r="D8" s="99">
        <f>VLOOKUP($B8,春季星取表!$A$4:$AW$31,39,0)</f>
        <v>12</v>
      </c>
      <c r="E8" s="99">
        <f>VLOOKUP($B8,春季星取表!$A$4:$AW$31,31,0)</f>
        <v>6</v>
      </c>
      <c r="F8" s="99">
        <f>VLOOKUP($B8,春季星取表!$A$4:$AW$31,33,0)</f>
        <v>4</v>
      </c>
      <c r="G8" s="99">
        <f>VLOOKUP($B8,春季星取表!$A$4:$AW$31,35,0)</f>
        <v>0</v>
      </c>
      <c r="H8" s="99">
        <f>VLOOKUP($B8,春季星取表!$A$4:$AW$31,37,0)</f>
        <v>2</v>
      </c>
      <c r="I8" s="99">
        <f>VLOOKUP($B8,春季星取表!$A$4:$AW$31,41,0)</f>
        <v>26</v>
      </c>
      <c r="J8" s="99">
        <f>VLOOKUP($B8,春季星取表!$A$4:$AW$31,43,0)</f>
        <v>4</v>
      </c>
      <c r="K8" s="99">
        <f>VLOOKUP($B8,春季星取表!$A$4:$AW$31,45,0)</f>
        <v>22</v>
      </c>
    </row>
    <row r="9" spans="2:11" ht="21.75" customHeight="1" x14ac:dyDescent="0.15">
      <c r="B9" s="5">
        <v>5</v>
      </c>
      <c r="C9" s="6" t="str">
        <f>VLOOKUP($B9,春季星取表!$A$4:$AW$31,3,0)</f>
        <v>赤川中</v>
      </c>
      <c r="D9" s="5">
        <f>VLOOKUP($B9,春季星取表!$A$4:$AW$31,39,0)</f>
        <v>6</v>
      </c>
      <c r="E9" s="5">
        <f>VLOOKUP($B9,春季星取表!$A$4:$AW$31,31,0)</f>
        <v>6</v>
      </c>
      <c r="F9" s="5">
        <f>VLOOKUP($B9,春季星取表!$A$4:$AW$31,33,0)</f>
        <v>2</v>
      </c>
      <c r="G9" s="5">
        <f>VLOOKUP($B9,春季星取表!$A$4:$AW$31,35,0)</f>
        <v>0</v>
      </c>
      <c r="H9" s="5">
        <f>VLOOKUP($B9,春季星取表!$A$4:$AW$31,37,0)</f>
        <v>4</v>
      </c>
      <c r="I9" s="5">
        <f>VLOOKUP($B9,春季星取表!$A$4:$AW$31,41,0)</f>
        <v>10</v>
      </c>
      <c r="J9" s="5">
        <f>VLOOKUP($B9,春季星取表!$A$4:$AW$31,43,0)</f>
        <v>37</v>
      </c>
      <c r="K9" s="5">
        <f>VLOOKUP($B9,春季星取表!$A$4:$AW$31,45,0)</f>
        <v>-27</v>
      </c>
    </row>
    <row r="10" spans="2:11" ht="21.75" customHeight="1" x14ac:dyDescent="0.15">
      <c r="B10" s="99">
        <v>6</v>
      </c>
      <c r="C10" s="100" t="str">
        <f>VLOOKUP($B10,春季星取表!$A$4:$AW$31,3,0)</f>
        <v>深堀・尾札部・銭亀沢・恵山</v>
      </c>
      <c r="D10" s="99">
        <f>VLOOKUP($B10,春季星取表!$A$4:$AW$31,39,0)</f>
        <v>3</v>
      </c>
      <c r="E10" s="99">
        <f>VLOOKUP($B10,春季星取表!$A$4:$AW$31,31,0)</f>
        <v>6</v>
      </c>
      <c r="F10" s="99">
        <f>VLOOKUP($B10,春季星取表!$A$4:$AW$31,33,0)</f>
        <v>1</v>
      </c>
      <c r="G10" s="99">
        <f>VLOOKUP($B10,春季星取表!$A$4:$AW$31,35,0)</f>
        <v>0</v>
      </c>
      <c r="H10" s="99">
        <f>VLOOKUP($B10,春季星取表!$A$4:$AW$31,37,0)</f>
        <v>5</v>
      </c>
      <c r="I10" s="99">
        <f>VLOOKUP($B10,春季星取表!$A$4:$AW$31,41,0)</f>
        <v>11</v>
      </c>
      <c r="J10" s="99">
        <f>VLOOKUP($B10,春季星取表!$A$4:$AW$31,43,0)</f>
        <v>16</v>
      </c>
      <c r="K10" s="99">
        <f>VLOOKUP($B10,春季星取表!$A$4:$AW$31,45,0)</f>
        <v>-5</v>
      </c>
    </row>
    <row r="11" spans="2:11" ht="21.75" customHeight="1" x14ac:dyDescent="0.15">
      <c r="B11" s="102">
        <v>7</v>
      </c>
      <c r="C11" s="6" t="str">
        <f>VLOOKUP($B11,春季星取表!$A$4:$AW$31,3,0)</f>
        <v>今金中</v>
      </c>
      <c r="D11" s="5">
        <f>VLOOKUP($B11,春季星取表!$A$4:$AW$31,39,0)</f>
        <v>0</v>
      </c>
      <c r="E11" s="5">
        <f>VLOOKUP($B11,春季星取表!$A$4:$AW$31,31,0)</f>
        <v>6</v>
      </c>
      <c r="F11" s="5">
        <f>VLOOKUP($B11,春季星取表!$A$4:$AW$31,33,0)</f>
        <v>0</v>
      </c>
      <c r="G11" s="5">
        <f>VLOOKUP($B11,春季星取表!$A$4:$AW$31,35,0)</f>
        <v>0</v>
      </c>
      <c r="H11" s="5">
        <f>VLOOKUP($B11,春季星取表!$A$4:$AW$31,37,0)</f>
        <v>6</v>
      </c>
      <c r="I11" s="5">
        <f>VLOOKUP($B11,春季星取表!$A$4:$AW$31,41,0)</f>
        <v>3</v>
      </c>
      <c r="J11" s="5">
        <f>VLOOKUP($B11,春季星取表!$A$4:$AW$31,43,0)</f>
        <v>63</v>
      </c>
      <c r="K11" s="5">
        <f>VLOOKUP($B11,春季星取表!$A$4:$AW$31,45,0)</f>
        <v>-60</v>
      </c>
    </row>
  </sheetData>
  <mergeCells count="4">
    <mergeCell ref="B1:H1"/>
    <mergeCell ref="I1:K1"/>
    <mergeCell ref="G3:H3"/>
    <mergeCell ref="I3:K3"/>
  </mergeCells>
  <phoneticPr fontId="27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view="pageBreakPreview" zoomScale="80" zoomScaleNormal="80" zoomScaleSheetLayoutView="80" workbookViewId="0">
      <selection activeCell="K7" sqref="K7"/>
    </sheetView>
  </sheetViews>
  <sheetFormatPr defaultColWidth="9" defaultRowHeight="13.5" x14ac:dyDescent="0.15"/>
  <cols>
    <col min="1" max="1" width="2.5" style="880" customWidth="1"/>
    <col min="2" max="2" width="4.375" style="723" customWidth="1"/>
    <col min="3" max="3" width="24.875" style="723" customWidth="1"/>
    <col min="4" max="4" width="4.375" style="723" customWidth="1"/>
    <col min="5" max="5" width="2.25" style="723" customWidth="1"/>
    <col min="6" max="8" width="3.5" style="723" customWidth="1"/>
    <col min="9" max="9" width="2.25" style="723" customWidth="1"/>
    <col min="10" max="10" width="4.375" style="723" customWidth="1"/>
    <col min="11" max="11" width="24.875" style="723" customWidth="1"/>
    <col min="12" max="12" width="6.875" style="726" customWidth="1"/>
    <col min="13" max="13" width="0" style="726" hidden="1" customWidth="1"/>
    <col min="14" max="16384" width="9" style="726"/>
  </cols>
  <sheetData>
    <row r="1" spans="2:1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881" t="s">
        <v>22</v>
      </c>
    </row>
    <row r="2" spans="2:13" ht="18.75" x14ac:dyDescent="0.15">
      <c r="B2" s="880"/>
      <c r="C2" s="910" t="s">
        <v>305</v>
      </c>
      <c r="D2" s="1021" t="s">
        <v>304</v>
      </c>
      <c r="E2" s="1021"/>
      <c r="F2" s="1021"/>
      <c r="G2" s="1021"/>
      <c r="H2" s="1021"/>
      <c r="I2" s="1021"/>
      <c r="J2" s="1021"/>
      <c r="K2" s="894"/>
    </row>
    <row r="3" spans="2:13" ht="18.75" x14ac:dyDescent="0.15">
      <c r="B3" s="912" t="s">
        <v>46</v>
      </c>
      <c r="C3" s="895"/>
      <c r="D3" s="896"/>
      <c r="E3" s="897"/>
      <c r="F3" s="898"/>
      <c r="G3" s="899"/>
      <c r="H3" s="900"/>
      <c r="I3" s="900"/>
      <c r="J3" s="901"/>
      <c r="K3" s="902" t="s">
        <v>182</v>
      </c>
    </row>
    <row r="4" spans="2:13" ht="14.25" customHeight="1" x14ac:dyDescent="0.15">
      <c r="B4" s="1006" t="s">
        <v>48</v>
      </c>
      <c r="C4" s="1001" t="s">
        <v>93</v>
      </c>
      <c r="D4" s="1002">
        <v>1</v>
      </c>
      <c r="E4" s="1003"/>
      <c r="F4" s="907">
        <v>0</v>
      </c>
      <c r="G4" s="907" t="s">
        <v>81</v>
      </c>
      <c r="H4" s="907">
        <v>1</v>
      </c>
      <c r="I4" s="1003"/>
      <c r="J4" s="1002">
        <v>1</v>
      </c>
      <c r="K4" s="1001" t="s">
        <v>56</v>
      </c>
      <c r="M4" s="403" t="s">
        <v>169</v>
      </c>
    </row>
    <row r="5" spans="2:13" ht="14.25" customHeight="1" x14ac:dyDescent="0.15">
      <c r="B5" s="999"/>
      <c r="C5" s="1001"/>
      <c r="D5" s="1002"/>
      <c r="E5" s="1003"/>
      <c r="F5" s="907">
        <v>1</v>
      </c>
      <c r="G5" s="907" t="s">
        <v>81</v>
      </c>
      <c r="H5" s="907">
        <v>0</v>
      </c>
      <c r="I5" s="1003"/>
      <c r="J5" s="1002"/>
      <c r="K5" s="1001"/>
      <c r="M5" s="403" t="s">
        <v>118</v>
      </c>
    </row>
    <row r="6" spans="2:13" ht="18.75" x14ac:dyDescent="0.15">
      <c r="B6" s="999"/>
      <c r="C6" s="885" t="s">
        <v>306</v>
      </c>
      <c r="D6" s="883"/>
      <c r="E6" s="883"/>
      <c r="F6" s="1004" t="s">
        <v>28</v>
      </c>
      <c r="G6" s="1004"/>
      <c r="H6" s="1004"/>
      <c r="I6" s="883"/>
      <c r="J6" s="883"/>
      <c r="K6" s="890" t="s">
        <v>307</v>
      </c>
    </row>
    <row r="7" spans="2:13" ht="18.75" x14ac:dyDescent="0.15">
      <c r="B7" s="999"/>
      <c r="C7" s="886"/>
      <c r="D7" s="883"/>
      <c r="E7" s="883"/>
      <c r="F7" s="1004" t="s">
        <v>29</v>
      </c>
      <c r="G7" s="1004"/>
      <c r="H7" s="1004"/>
      <c r="I7" s="883"/>
      <c r="J7" s="883"/>
      <c r="K7" s="891"/>
    </row>
    <row r="8" spans="2:13" ht="18.75" x14ac:dyDescent="0.15">
      <c r="B8" s="1000"/>
      <c r="C8" s="886"/>
      <c r="D8" s="909"/>
      <c r="E8" s="909"/>
      <c r="F8" s="1004" t="s">
        <v>30</v>
      </c>
      <c r="G8" s="1004"/>
      <c r="H8" s="1004"/>
      <c r="I8" s="909"/>
      <c r="J8" s="909"/>
      <c r="K8" s="891"/>
    </row>
    <row r="9" spans="2:13" ht="18.75" x14ac:dyDescent="0.15">
      <c r="B9" s="913"/>
      <c r="C9" s="887"/>
      <c r="D9" s="906"/>
      <c r="E9" s="882"/>
      <c r="F9" s="903"/>
      <c r="G9" s="903"/>
      <c r="H9" s="903"/>
      <c r="I9" s="882"/>
      <c r="J9" s="906"/>
      <c r="K9" s="904"/>
    </row>
    <row r="10" spans="2:13" ht="14.25" customHeight="1" x14ac:dyDescent="0.15">
      <c r="B10" s="1008" t="s">
        <v>48</v>
      </c>
      <c r="C10" s="1014" t="s">
        <v>52</v>
      </c>
      <c r="D10" s="1013">
        <v>5</v>
      </c>
      <c r="E10" s="884"/>
      <c r="F10" s="905">
        <v>1</v>
      </c>
      <c r="G10" s="905" t="s">
        <v>81</v>
      </c>
      <c r="H10" s="905">
        <v>0</v>
      </c>
      <c r="I10" s="884"/>
      <c r="J10" s="1013">
        <v>0</v>
      </c>
      <c r="K10" s="1014" t="s">
        <v>50</v>
      </c>
    </row>
    <row r="11" spans="2:13" ht="14.25" customHeight="1" x14ac:dyDescent="0.15">
      <c r="B11" s="1009"/>
      <c r="C11" s="1014"/>
      <c r="D11" s="1013"/>
      <c r="E11" s="884"/>
      <c r="F11" s="905">
        <v>4</v>
      </c>
      <c r="G11" s="905" t="s">
        <v>81</v>
      </c>
      <c r="H11" s="905">
        <v>0</v>
      </c>
      <c r="I11" s="884"/>
      <c r="J11" s="1013"/>
      <c r="K11" s="1014"/>
    </row>
    <row r="12" spans="2:13" ht="18.75" x14ac:dyDescent="0.15">
      <c r="B12" s="1009"/>
      <c r="C12" s="888" t="s">
        <v>308</v>
      </c>
      <c r="D12" s="908"/>
      <c r="E12" s="884"/>
      <c r="F12" s="1007" t="s">
        <v>28</v>
      </c>
      <c r="G12" s="1007"/>
      <c r="H12" s="1007"/>
      <c r="I12" s="884"/>
      <c r="J12" s="908"/>
      <c r="K12" s="892"/>
    </row>
    <row r="13" spans="2:13" ht="18.75" x14ac:dyDescent="0.15">
      <c r="B13" s="1009"/>
      <c r="C13" s="889"/>
      <c r="D13" s="908"/>
      <c r="E13" s="884"/>
      <c r="F13" s="1007" t="s">
        <v>29</v>
      </c>
      <c r="G13" s="1007"/>
      <c r="H13" s="1007"/>
      <c r="I13" s="884"/>
      <c r="J13" s="908"/>
      <c r="K13" s="893"/>
    </row>
    <row r="14" spans="2:13" ht="18.75" x14ac:dyDescent="0.15">
      <c r="B14" s="1010"/>
      <c r="C14" s="889"/>
      <c r="D14" s="908"/>
      <c r="E14" s="884"/>
      <c r="F14" s="1007" t="s">
        <v>30</v>
      </c>
      <c r="G14" s="1007"/>
      <c r="H14" s="1007"/>
      <c r="I14" s="884"/>
      <c r="J14" s="908"/>
      <c r="K14" s="893"/>
    </row>
    <row r="15" spans="2:13" ht="18.75" x14ac:dyDescent="0.15">
      <c r="B15" s="913"/>
      <c r="C15" s="887"/>
      <c r="D15" s="906"/>
      <c r="E15" s="882"/>
      <c r="F15" s="903"/>
      <c r="G15" s="903"/>
      <c r="H15" s="903"/>
      <c r="I15" s="882"/>
      <c r="J15" s="906"/>
      <c r="K15" s="904"/>
    </row>
    <row r="16" spans="2:13" ht="14.25" customHeight="1" x14ac:dyDescent="0.15">
      <c r="B16" s="1006" t="s">
        <v>48</v>
      </c>
      <c r="C16" s="1001" t="s">
        <v>290</v>
      </c>
      <c r="D16" s="1002">
        <v>1</v>
      </c>
      <c r="E16" s="911"/>
      <c r="F16" s="907">
        <v>0</v>
      </c>
      <c r="G16" s="907" t="s">
        <v>81</v>
      </c>
      <c r="H16" s="907">
        <v>0</v>
      </c>
      <c r="I16" s="911"/>
      <c r="J16" s="1002">
        <v>0</v>
      </c>
      <c r="K16" s="1001" t="s">
        <v>49</v>
      </c>
    </row>
    <row r="17" spans="2:11" ht="14.25" customHeight="1" x14ac:dyDescent="0.15">
      <c r="B17" s="999"/>
      <c r="C17" s="1001"/>
      <c r="D17" s="1002"/>
      <c r="E17" s="911"/>
      <c r="F17" s="907">
        <v>1</v>
      </c>
      <c r="G17" s="907" t="s">
        <v>81</v>
      </c>
      <c r="H17" s="907">
        <v>0</v>
      </c>
      <c r="I17" s="911"/>
      <c r="J17" s="1002"/>
      <c r="K17" s="1001"/>
    </row>
    <row r="18" spans="2:11" ht="18.75" x14ac:dyDescent="0.15">
      <c r="B18" s="999"/>
      <c r="C18" s="885" t="s">
        <v>309</v>
      </c>
      <c r="D18" s="883"/>
      <c r="E18" s="883"/>
      <c r="F18" s="1004" t="s">
        <v>28</v>
      </c>
      <c r="G18" s="1004"/>
      <c r="H18" s="1004"/>
      <c r="I18" s="883"/>
      <c r="J18" s="883"/>
      <c r="K18" s="890"/>
    </row>
    <row r="19" spans="2:11" ht="18.75" x14ac:dyDescent="0.15">
      <c r="B19" s="999"/>
      <c r="C19" s="886"/>
      <c r="D19" s="883"/>
      <c r="E19" s="883"/>
      <c r="F19" s="1004" t="s">
        <v>29</v>
      </c>
      <c r="G19" s="1004"/>
      <c r="H19" s="1004"/>
      <c r="I19" s="883"/>
      <c r="J19" s="883"/>
      <c r="K19" s="891"/>
    </row>
    <row r="20" spans="2:11" ht="18.75" x14ac:dyDescent="0.15">
      <c r="B20" s="1000"/>
      <c r="C20" s="886"/>
      <c r="D20" s="909"/>
      <c r="E20" s="909"/>
      <c r="F20" s="1004" t="s">
        <v>30</v>
      </c>
      <c r="G20" s="1004"/>
      <c r="H20" s="1004"/>
      <c r="I20" s="909"/>
      <c r="J20" s="909"/>
      <c r="K20" s="891"/>
    </row>
    <row r="21" spans="2:11" ht="18.75" x14ac:dyDescent="0.15">
      <c r="B21" s="913"/>
      <c r="C21" s="887"/>
      <c r="D21" s="906"/>
      <c r="E21" s="882"/>
      <c r="F21" s="903"/>
      <c r="G21" s="903"/>
      <c r="H21" s="903"/>
      <c r="I21" s="882"/>
      <c r="J21" s="906"/>
      <c r="K21" s="904"/>
    </row>
    <row r="22" spans="2:11" ht="14.45" customHeight="1" x14ac:dyDescent="0.15">
      <c r="B22" s="1008" t="s">
        <v>48</v>
      </c>
      <c r="C22" s="1014" t="s">
        <v>111</v>
      </c>
      <c r="D22" s="1013">
        <v>3</v>
      </c>
      <c r="E22" s="884"/>
      <c r="F22" s="905">
        <v>3</v>
      </c>
      <c r="G22" s="905" t="s">
        <v>81</v>
      </c>
      <c r="H22" s="905">
        <v>0</v>
      </c>
      <c r="I22" s="884"/>
      <c r="J22" s="1013">
        <v>1</v>
      </c>
      <c r="K22" s="1014" t="s">
        <v>106</v>
      </c>
    </row>
    <row r="23" spans="2:11" ht="14.25" customHeight="1" x14ac:dyDescent="0.15">
      <c r="B23" s="1009"/>
      <c r="C23" s="1014"/>
      <c r="D23" s="1013"/>
      <c r="E23" s="884"/>
      <c r="F23" s="905">
        <v>0</v>
      </c>
      <c r="G23" s="905" t="s">
        <v>81</v>
      </c>
      <c r="H23" s="905">
        <v>1</v>
      </c>
      <c r="I23" s="884"/>
      <c r="J23" s="1013"/>
      <c r="K23" s="1014"/>
    </row>
    <row r="24" spans="2:11" ht="14.25" customHeight="1" x14ac:dyDescent="0.15">
      <c r="B24" s="1009"/>
      <c r="C24" s="888"/>
      <c r="D24" s="908"/>
      <c r="E24" s="884"/>
      <c r="F24" s="1007" t="s">
        <v>28</v>
      </c>
      <c r="G24" s="1007"/>
      <c r="H24" s="1007"/>
      <c r="I24" s="884"/>
      <c r="J24" s="908"/>
      <c r="K24" s="892"/>
    </row>
    <row r="25" spans="2:11" ht="18.75" x14ac:dyDescent="0.15">
      <c r="B25" s="1009"/>
      <c r="C25" s="889"/>
      <c r="D25" s="908"/>
      <c r="E25" s="884"/>
      <c r="F25" s="1007" t="s">
        <v>29</v>
      </c>
      <c r="G25" s="1007"/>
      <c r="H25" s="1007"/>
      <c r="I25" s="884"/>
      <c r="J25" s="908"/>
      <c r="K25" s="893"/>
    </row>
    <row r="26" spans="2:11" ht="18.75" x14ac:dyDescent="0.15">
      <c r="B26" s="1010"/>
      <c r="C26" s="889"/>
      <c r="D26" s="908"/>
      <c r="E26" s="884"/>
      <c r="F26" s="1007" t="s">
        <v>30</v>
      </c>
      <c r="G26" s="1007"/>
      <c r="H26" s="1007"/>
      <c r="I26" s="884"/>
      <c r="J26" s="908"/>
      <c r="K26" s="893"/>
    </row>
    <row r="27" spans="2:11" ht="18.75" x14ac:dyDescent="0.15">
      <c r="B27" s="913"/>
      <c r="C27" s="887"/>
      <c r="D27" s="906"/>
      <c r="E27" s="882"/>
      <c r="F27" s="903"/>
      <c r="G27" s="903"/>
      <c r="H27" s="903"/>
      <c r="I27" s="882"/>
      <c r="J27" s="906"/>
      <c r="K27" s="904"/>
    </row>
    <row r="28" spans="2:11" ht="18.75" customHeight="1" x14ac:dyDescent="0.15">
      <c r="B28" s="1006"/>
      <c r="C28" s="1001"/>
      <c r="D28" s="1002" t="s">
        <v>86</v>
      </c>
      <c r="E28" s="911"/>
      <c r="F28" s="907"/>
      <c r="G28" s="907" t="s">
        <v>81</v>
      </c>
      <c r="H28" s="907"/>
      <c r="I28" s="911"/>
      <c r="J28" s="1002" t="s">
        <v>86</v>
      </c>
      <c r="K28" s="1001"/>
    </row>
    <row r="29" spans="2:11" ht="14.25" customHeight="1" x14ac:dyDescent="0.15">
      <c r="B29" s="999"/>
      <c r="C29" s="1001"/>
      <c r="D29" s="1002"/>
      <c r="E29" s="911"/>
      <c r="F29" s="907"/>
      <c r="G29" s="907" t="s">
        <v>81</v>
      </c>
      <c r="H29" s="907"/>
      <c r="I29" s="911"/>
      <c r="J29" s="1002"/>
      <c r="K29" s="1001"/>
    </row>
    <row r="30" spans="2:11" ht="14.25" customHeight="1" x14ac:dyDescent="0.15">
      <c r="B30" s="999"/>
      <c r="C30" s="885"/>
      <c r="D30" s="883"/>
      <c r="E30" s="883"/>
      <c r="F30" s="1004" t="s">
        <v>28</v>
      </c>
      <c r="G30" s="1004"/>
      <c r="H30" s="1004"/>
      <c r="I30" s="883"/>
      <c r="J30" s="883"/>
      <c r="K30" s="890"/>
    </row>
    <row r="31" spans="2:11" ht="18.75" x14ac:dyDescent="0.15">
      <c r="B31" s="999"/>
      <c r="C31" s="886"/>
      <c r="D31" s="883"/>
      <c r="E31" s="883"/>
      <c r="F31" s="1004" t="s">
        <v>29</v>
      </c>
      <c r="G31" s="1004"/>
      <c r="H31" s="1004"/>
      <c r="I31" s="883"/>
      <c r="J31" s="883"/>
      <c r="K31" s="891"/>
    </row>
    <row r="32" spans="2:11" ht="18.75" x14ac:dyDescent="0.15">
      <c r="B32" s="1000"/>
      <c r="C32" s="886"/>
      <c r="D32" s="909"/>
      <c r="E32" s="909"/>
      <c r="F32" s="1004" t="s">
        <v>30</v>
      </c>
      <c r="G32" s="1004"/>
      <c r="H32" s="1004"/>
      <c r="I32" s="909"/>
      <c r="J32" s="909"/>
      <c r="K32" s="891"/>
    </row>
    <row r="33" spans="2:11" ht="18.75" x14ac:dyDescent="0.15">
      <c r="B33" s="913"/>
      <c r="C33" s="887"/>
      <c r="D33" s="906"/>
      <c r="E33" s="882"/>
      <c r="F33" s="903"/>
      <c r="G33" s="903"/>
      <c r="H33" s="903"/>
      <c r="I33" s="882"/>
      <c r="J33" s="906"/>
      <c r="K33" s="904"/>
    </row>
    <row r="34" spans="2:11" ht="14.25" customHeight="1" x14ac:dyDescent="0.15">
      <c r="B34" s="1008"/>
      <c r="C34" s="1014"/>
      <c r="D34" s="1013" t="s">
        <v>86</v>
      </c>
      <c r="E34" s="884"/>
      <c r="F34" s="905"/>
      <c r="G34" s="905" t="s">
        <v>81</v>
      </c>
      <c r="H34" s="905"/>
      <c r="I34" s="884"/>
      <c r="J34" s="1013" t="s">
        <v>86</v>
      </c>
      <c r="K34" s="1014"/>
    </row>
    <row r="35" spans="2:11" ht="14.25" customHeight="1" x14ac:dyDescent="0.15">
      <c r="B35" s="1009"/>
      <c r="C35" s="1014"/>
      <c r="D35" s="1013"/>
      <c r="E35" s="884"/>
      <c r="F35" s="905"/>
      <c r="G35" s="905" t="s">
        <v>81</v>
      </c>
      <c r="H35" s="905"/>
      <c r="I35" s="884"/>
      <c r="J35" s="1013"/>
      <c r="K35" s="1014"/>
    </row>
    <row r="36" spans="2:11" ht="18.75" x14ac:dyDescent="0.15">
      <c r="B36" s="1009"/>
      <c r="C36" s="888"/>
      <c r="D36" s="908"/>
      <c r="E36" s="884"/>
      <c r="F36" s="1007" t="s">
        <v>28</v>
      </c>
      <c r="G36" s="1007"/>
      <c r="H36" s="1007"/>
      <c r="I36" s="884"/>
      <c r="J36" s="908"/>
      <c r="K36" s="892"/>
    </row>
    <row r="37" spans="2:11" ht="18.75" x14ac:dyDescent="0.15">
      <c r="B37" s="1009"/>
      <c r="C37" s="889"/>
      <c r="D37" s="908"/>
      <c r="E37" s="884"/>
      <c r="F37" s="1007" t="s">
        <v>29</v>
      </c>
      <c r="G37" s="1007"/>
      <c r="H37" s="1007"/>
      <c r="I37" s="884"/>
      <c r="J37" s="908"/>
      <c r="K37" s="893"/>
    </row>
    <row r="38" spans="2:11" ht="18.75" x14ac:dyDescent="0.15">
      <c r="B38" s="1010"/>
      <c r="C38" s="889"/>
      <c r="D38" s="908"/>
      <c r="E38" s="884"/>
      <c r="F38" s="1007" t="s">
        <v>30</v>
      </c>
      <c r="G38" s="1007"/>
      <c r="H38" s="1007"/>
      <c r="I38" s="884"/>
      <c r="J38" s="908"/>
      <c r="K38" s="893"/>
    </row>
  </sheetData>
  <mergeCells count="52">
    <mergeCell ref="K28:K29"/>
    <mergeCell ref="F30:H30"/>
    <mergeCell ref="F31:H31"/>
    <mergeCell ref="F32:H32"/>
    <mergeCell ref="J28:J29"/>
    <mergeCell ref="J34:J35"/>
    <mergeCell ref="K34:K35"/>
    <mergeCell ref="F36:H36"/>
    <mergeCell ref="F37:H37"/>
    <mergeCell ref="F38:H38"/>
    <mergeCell ref="B28:B32"/>
    <mergeCell ref="C28:C29"/>
    <mergeCell ref="D28:D29"/>
    <mergeCell ref="B34:B38"/>
    <mergeCell ref="C34:C35"/>
    <mergeCell ref="D34:D35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 B22:B26 B28:B32 B34:B38" xr:uid="{00000000-0002-0000-00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view="pageBreakPreview" topLeftCell="A13" zoomScale="80" zoomScaleNormal="80" zoomScaleSheetLayoutView="80" workbookViewId="0">
      <selection activeCell="K14" sqref="K14"/>
    </sheetView>
  </sheetViews>
  <sheetFormatPr defaultColWidth="9" defaultRowHeight="13.5" x14ac:dyDescent="0.15"/>
  <cols>
    <col min="1" max="1" width="2.5" style="836" customWidth="1"/>
    <col min="2" max="2" width="4.375" style="723" customWidth="1"/>
    <col min="3" max="3" width="24.875" style="723" customWidth="1"/>
    <col min="4" max="4" width="4.375" style="723" customWidth="1"/>
    <col min="5" max="5" width="2.25" style="723" customWidth="1"/>
    <col min="6" max="8" width="3.5" style="723" customWidth="1"/>
    <col min="9" max="9" width="2.25" style="723" customWidth="1"/>
    <col min="10" max="10" width="4.375" style="723" customWidth="1"/>
    <col min="11" max="11" width="24.875" style="723" customWidth="1"/>
    <col min="12" max="12" width="6.875" style="726" customWidth="1"/>
    <col min="13" max="13" width="0" style="726" hidden="1" customWidth="1"/>
    <col min="14" max="16384" width="9" style="726"/>
  </cols>
  <sheetData>
    <row r="1" spans="2:1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881" t="s">
        <v>22</v>
      </c>
    </row>
    <row r="2" spans="2:13" ht="18.75" x14ac:dyDescent="0.15">
      <c r="B2" s="880"/>
      <c r="C2" s="910" t="s">
        <v>295</v>
      </c>
      <c r="D2" s="1021" t="s">
        <v>296</v>
      </c>
      <c r="E2" s="1021"/>
      <c r="F2" s="1021"/>
      <c r="G2" s="1021"/>
      <c r="H2" s="1021"/>
      <c r="I2" s="1021"/>
      <c r="J2" s="1021"/>
      <c r="K2" s="894"/>
    </row>
    <row r="3" spans="2:13" ht="18.75" x14ac:dyDescent="0.15">
      <c r="B3" s="912" t="s">
        <v>46</v>
      </c>
      <c r="C3" s="895"/>
      <c r="D3" s="896"/>
      <c r="E3" s="897"/>
      <c r="F3" s="898"/>
      <c r="G3" s="899"/>
      <c r="H3" s="900"/>
      <c r="I3" s="900"/>
      <c r="J3" s="901"/>
      <c r="K3" s="902" t="s">
        <v>182</v>
      </c>
    </row>
    <row r="4" spans="2:13" ht="14.25" customHeight="1" x14ac:dyDescent="0.15">
      <c r="B4" s="1006" t="s">
        <v>48</v>
      </c>
      <c r="C4" s="1001" t="s">
        <v>56</v>
      </c>
      <c r="D4" s="1002">
        <v>4</v>
      </c>
      <c r="E4" s="1003"/>
      <c r="F4" s="907">
        <v>2</v>
      </c>
      <c r="G4" s="907" t="s">
        <v>81</v>
      </c>
      <c r="H4" s="907">
        <v>0</v>
      </c>
      <c r="I4" s="1003"/>
      <c r="J4" s="1002">
        <v>0</v>
      </c>
      <c r="K4" s="1001" t="s">
        <v>136</v>
      </c>
      <c r="M4" s="403" t="s">
        <v>169</v>
      </c>
    </row>
    <row r="5" spans="2:13" ht="14.25" customHeight="1" x14ac:dyDescent="0.15">
      <c r="B5" s="999"/>
      <c r="C5" s="1001"/>
      <c r="D5" s="1002"/>
      <c r="E5" s="1003"/>
      <c r="F5" s="907">
        <v>2</v>
      </c>
      <c r="G5" s="907" t="s">
        <v>81</v>
      </c>
      <c r="H5" s="907">
        <v>0</v>
      </c>
      <c r="I5" s="1003"/>
      <c r="J5" s="1002"/>
      <c r="K5" s="1001"/>
      <c r="M5" s="403" t="s">
        <v>118</v>
      </c>
    </row>
    <row r="6" spans="2:13" ht="18.75" x14ac:dyDescent="0.15">
      <c r="B6" s="999"/>
      <c r="C6" s="885" t="s">
        <v>297</v>
      </c>
      <c r="D6" s="883"/>
      <c r="E6" s="883"/>
      <c r="F6" s="1004" t="s">
        <v>28</v>
      </c>
      <c r="G6" s="1004"/>
      <c r="H6" s="1004"/>
      <c r="I6" s="883"/>
      <c r="J6" s="883"/>
      <c r="K6" s="890"/>
    </row>
    <row r="7" spans="2:13" ht="18.75" x14ac:dyDescent="0.15">
      <c r="B7" s="999"/>
      <c r="C7" s="886"/>
      <c r="D7" s="883"/>
      <c r="E7" s="883"/>
      <c r="F7" s="1004" t="s">
        <v>29</v>
      </c>
      <c r="G7" s="1004"/>
      <c r="H7" s="1004"/>
      <c r="I7" s="883"/>
      <c r="J7" s="883"/>
      <c r="K7" s="891"/>
    </row>
    <row r="8" spans="2:13" ht="18.75" x14ac:dyDescent="0.15">
      <c r="B8" s="1000"/>
      <c r="C8" s="886"/>
      <c r="D8" s="909"/>
      <c r="E8" s="909"/>
      <c r="F8" s="1004" t="s">
        <v>30</v>
      </c>
      <c r="G8" s="1004"/>
      <c r="H8" s="1004"/>
      <c r="I8" s="909"/>
      <c r="J8" s="909"/>
      <c r="K8" s="891"/>
    </row>
    <row r="9" spans="2:13" ht="18.75" x14ac:dyDescent="0.15">
      <c r="B9" s="913"/>
      <c r="C9" s="887"/>
      <c r="D9" s="906"/>
      <c r="E9" s="882"/>
      <c r="F9" s="903"/>
      <c r="G9" s="903"/>
      <c r="H9" s="903"/>
      <c r="I9" s="882"/>
      <c r="J9" s="906"/>
      <c r="K9" s="904"/>
    </row>
    <row r="10" spans="2:13" ht="14.25" customHeight="1" x14ac:dyDescent="0.15">
      <c r="B10" s="1008" t="s">
        <v>48</v>
      </c>
      <c r="C10" s="1014" t="s">
        <v>96</v>
      </c>
      <c r="D10" s="1013">
        <v>3</v>
      </c>
      <c r="E10" s="884"/>
      <c r="F10" s="905">
        <v>3</v>
      </c>
      <c r="G10" s="905" t="s">
        <v>81</v>
      </c>
      <c r="H10" s="905">
        <v>2</v>
      </c>
      <c r="I10" s="884"/>
      <c r="J10" s="1013">
        <v>5</v>
      </c>
      <c r="K10" s="1014" t="s">
        <v>94</v>
      </c>
    </row>
    <row r="11" spans="2:13" ht="14.25" customHeight="1" x14ac:dyDescent="0.15">
      <c r="B11" s="1009"/>
      <c r="C11" s="1014"/>
      <c r="D11" s="1013"/>
      <c r="E11" s="884"/>
      <c r="F11" s="905">
        <v>0</v>
      </c>
      <c r="G11" s="905" t="s">
        <v>81</v>
      </c>
      <c r="H11" s="905">
        <v>3</v>
      </c>
      <c r="I11" s="884"/>
      <c r="J11" s="1013"/>
      <c r="K11" s="1014"/>
    </row>
    <row r="12" spans="2:13" ht="18.75" x14ac:dyDescent="0.15">
      <c r="B12" s="1009"/>
      <c r="C12" s="888" t="s">
        <v>298</v>
      </c>
      <c r="D12" s="908"/>
      <c r="E12" s="884"/>
      <c r="F12" s="1007" t="s">
        <v>28</v>
      </c>
      <c r="G12" s="1007"/>
      <c r="H12" s="1007"/>
      <c r="I12" s="884"/>
      <c r="J12" s="908"/>
      <c r="K12" s="892" t="s">
        <v>299</v>
      </c>
    </row>
    <row r="13" spans="2:13" ht="18.75" x14ac:dyDescent="0.15">
      <c r="B13" s="1009"/>
      <c r="C13" s="889"/>
      <c r="D13" s="908"/>
      <c r="E13" s="884"/>
      <c r="F13" s="1007" t="s">
        <v>29</v>
      </c>
      <c r="G13" s="1007"/>
      <c r="H13" s="1007"/>
      <c r="I13" s="884"/>
      <c r="J13" s="908"/>
      <c r="K13" s="893"/>
    </row>
    <row r="14" spans="2:13" ht="18.75" x14ac:dyDescent="0.15">
      <c r="B14" s="1010"/>
      <c r="C14" s="889"/>
      <c r="D14" s="908"/>
      <c r="E14" s="884"/>
      <c r="F14" s="1007" t="s">
        <v>30</v>
      </c>
      <c r="G14" s="1007"/>
      <c r="H14" s="1007"/>
      <c r="I14" s="884"/>
      <c r="J14" s="908"/>
      <c r="K14" s="893"/>
    </row>
    <row r="15" spans="2:13" ht="18.75" x14ac:dyDescent="0.15">
      <c r="B15" s="913"/>
      <c r="C15" s="887"/>
      <c r="D15" s="906"/>
      <c r="E15" s="882"/>
      <c r="F15" s="903"/>
      <c r="G15" s="903"/>
      <c r="H15" s="903"/>
      <c r="I15" s="882"/>
      <c r="J15" s="906"/>
      <c r="K15" s="904"/>
    </row>
    <row r="16" spans="2:13" ht="14.25" customHeight="1" x14ac:dyDescent="0.15">
      <c r="B16" s="1006" t="s">
        <v>48</v>
      </c>
      <c r="C16" s="1001" t="s">
        <v>136</v>
      </c>
      <c r="D16" s="1002">
        <v>0</v>
      </c>
      <c r="E16" s="911"/>
      <c r="F16" s="907">
        <v>0</v>
      </c>
      <c r="G16" s="907" t="s">
        <v>81</v>
      </c>
      <c r="H16" s="907">
        <v>0</v>
      </c>
      <c r="I16" s="911"/>
      <c r="J16" s="1002">
        <v>2</v>
      </c>
      <c r="K16" s="1001" t="s">
        <v>157</v>
      </c>
    </row>
    <row r="17" spans="2:11" ht="14.25" customHeight="1" x14ac:dyDescent="0.15">
      <c r="B17" s="999"/>
      <c r="C17" s="1001"/>
      <c r="D17" s="1002"/>
      <c r="E17" s="911"/>
      <c r="F17" s="907">
        <v>0</v>
      </c>
      <c r="G17" s="907" t="s">
        <v>81</v>
      </c>
      <c r="H17" s="907">
        <v>2</v>
      </c>
      <c r="I17" s="911"/>
      <c r="J17" s="1002"/>
      <c r="K17" s="1001"/>
    </row>
    <row r="18" spans="2:11" ht="18.75" x14ac:dyDescent="0.15">
      <c r="B18" s="999"/>
      <c r="C18" s="885"/>
      <c r="D18" s="883"/>
      <c r="E18" s="883"/>
      <c r="F18" s="1004" t="s">
        <v>28</v>
      </c>
      <c r="G18" s="1004"/>
      <c r="H18" s="1004"/>
      <c r="I18" s="883"/>
      <c r="J18" s="883"/>
      <c r="K18" s="890" t="s">
        <v>300</v>
      </c>
    </row>
    <row r="19" spans="2:11" ht="18.75" x14ac:dyDescent="0.15">
      <c r="B19" s="999"/>
      <c r="C19" s="886"/>
      <c r="D19" s="883"/>
      <c r="E19" s="883"/>
      <c r="F19" s="1004" t="s">
        <v>29</v>
      </c>
      <c r="G19" s="1004"/>
      <c r="H19" s="1004"/>
      <c r="I19" s="883"/>
      <c r="J19" s="883"/>
      <c r="K19" s="891"/>
    </row>
    <row r="20" spans="2:11" ht="18.75" x14ac:dyDescent="0.15">
      <c r="B20" s="1000"/>
      <c r="C20" s="886"/>
      <c r="D20" s="909"/>
      <c r="E20" s="909"/>
      <c r="F20" s="1004" t="s">
        <v>30</v>
      </c>
      <c r="G20" s="1004"/>
      <c r="H20" s="1004"/>
      <c r="I20" s="909"/>
      <c r="J20" s="909"/>
      <c r="K20" s="891"/>
    </row>
    <row r="21" spans="2:11" ht="18.75" x14ac:dyDescent="0.15">
      <c r="B21" s="913"/>
      <c r="C21" s="887"/>
      <c r="D21" s="906"/>
      <c r="E21" s="882"/>
      <c r="F21" s="903"/>
      <c r="G21" s="903"/>
      <c r="H21" s="903"/>
      <c r="I21" s="882"/>
      <c r="J21" s="906"/>
      <c r="K21" s="904"/>
    </row>
    <row r="22" spans="2:11" ht="14.45" customHeight="1" x14ac:dyDescent="0.15">
      <c r="B22" s="1008" t="s">
        <v>48</v>
      </c>
      <c r="C22" s="1014" t="s">
        <v>115</v>
      </c>
      <c r="D22" s="1013">
        <v>0</v>
      </c>
      <c r="E22" s="884"/>
      <c r="F22" s="905">
        <v>0</v>
      </c>
      <c r="G22" s="905" t="s">
        <v>81</v>
      </c>
      <c r="H22" s="905">
        <v>1</v>
      </c>
      <c r="I22" s="884"/>
      <c r="J22" s="1013">
        <v>2</v>
      </c>
      <c r="K22" s="1014" t="s">
        <v>157</v>
      </c>
    </row>
    <row r="23" spans="2:11" ht="14.25" customHeight="1" x14ac:dyDescent="0.15">
      <c r="B23" s="1009"/>
      <c r="C23" s="1014"/>
      <c r="D23" s="1013"/>
      <c r="E23" s="884"/>
      <c r="F23" s="905">
        <v>0</v>
      </c>
      <c r="G23" s="905" t="s">
        <v>81</v>
      </c>
      <c r="H23" s="905">
        <v>1</v>
      </c>
      <c r="I23" s="884"/>
      <c r="J23" s="1013"/>
      <c r="K23" s="1014"/>
    </row>
    <row r="24" spans="2:11" ht="14.25" customHeight="1" x14ac:dyDescent="0.15">
      <c r="B24" s="1009"/>
      <c r="C24" s="888"/>
      <c r="D24" s="908"/>
      <c r="E24" s="884"/>
      <c r="F24" s="1007" t="s">
        <v>28</v>
      </c>
      <c r="G24" s="1007"/>
      <c r="H24" s="1007"/>
      <c r="I24" s="884"/>
      <c r="J24" s="908"/>
      <c r="K24" s="892" t="s">
        <v>112</v>
      </c>
    </row>
    <row r="25" spans="2:11" ht="18.75" x14ac:dyDescent="0.15">
      <c r="B25" s="1009"/>
      <c r="C25" s="889"/>
      <c r="D25" s="908"/>
      <c r="E25" s="884"/>
      <c r="F25" s="1007" t="s">
        <v>29</v>
      </c>
      <c r="G25" s="1007"/>
      <c r="H25" s="1007"/>
      <c r="I25" s="884"/>
      <c r="J25" s="908"/>
      <c r="K25" s="893"/>
    </row>
    <row r="26" spans="2:11" ht="18.75" x14ac:dyDescent="0.15">
      <c r="B26" s="1010"/>
      <c r="C26" s="889"/>
      <c r="D26" s="908"/>
      <c r="E26" s="884"/>
      <c r="F26" s="1007" t="s">
        <v>30</v>
      </c>
      <c r="G26" s="1007"/>
      <c r="H26" s="1007"/>
      <c r="I26" s="884"/>
      <c r="J26" s="908"/>
      <c r="K26" s="893"/>
    </row>
    <row r="27" spans="2:11" ht="18.75" x14ac:dyDescent="0.15">
      <c r="B27" s="913"/>
      <c r="C27" s="887"/>
      <c r="D27" s="906"/>
      <c r="E27" s="882"/>
      <c r="F27" s="903"/>
      <c r="G27" s="903"/>
      <c r="H27" s="903"/>
      <c r="I27" s="882"/>
      <c r="J27" s="906"/>
      <c r="K27" s="904"/>
    </row>
    <row r="28" spans="2:11" ht="18.75" customHeight="1" x14ac:dyDescent="0.15">
      <c r="B28" s="1006"/>
      <c r="C28" s="1001"/>
      <c r="D28" s="1002" t="s">
        <v>86</v>
      </c>
      <c r="E28" s="911"/>
      <c r="F28" s="907"/>
      <c r="G28" s="907" t="s">
        <v>81</v>
      </c>
      <c r="H28" s="907"/>
      <c r="I28" s="911"/>
      <c r="J28" s="1002" t="s">
        <v>86</v>
      </c>
      <c r="K28" s="1001"/>
    </row>
    <row r="29" spans="2:11" ht="14.25" customHeight="1" x14ac:dyDescent="0.15">
      <c r="B29" s="999"/>
      <c r="C29" s="1001"/>
      <c r="D29" s="1002"/>
      <c r="E29" s="911"/>
      <c r="F29" s="907"/>
      <c r="G29" s="907" t="s">
        <v>81</v>
      </c>
      <c r="H29" s="907"/>
      <c r="I29" s="911"/>
      <c r="J29" s="1002"/>
      <c r="K29" s="1001"/>
    </row>
    <row r="30" spans="2:11" ht="14.25" customHeight="1" x14ac:dyDescent="0.15">
      <c r="B30" s="999"/>
      <c r="C30" s="885"/>
      <c r="D30" s="883"/>
      <c r="E30" s="883"/>
      <c r="F30" s="1004" t="s">
        <v>28</v>
      </c>
      <c r="G30" s="1004"/>
      <c r="H30" s="1004"/>
      <c r="I30" s="883"/>
      <c r="J30" s="883"/>
      <c r="K30" s="890"/>
    </row>
    <row r="31" spans="2:11" ht="18.75" x14ac:dyDescent="0.15">
      <c r="B31" s="999"/>
      <c r="C31" s="886"/>
      <c r="D31" s="883"/>
      <c r="E31" s="883"/>
      <c r="F31" s="1004" t="s">
        <v>29</v>
      </c>
      <c r="G31" s="1004"/>
      <c r="H31" s="1004"/>
      <c r="I31" s="883"/>
      <c r="J31" s="883"/>
      <c r="K31" s="891"/>
    </row>
    <row r="32" spans="2:11" ht="18.75" x14ac:dyDescent="0.15">
      <c r="B32" s="1000"/>
      <c r="C32" s="886"/>
      <c r="D32" s="909"/>
      <c r="E32" s="909"/>
      <c r="F32" s="1004" t="s">
        <v>30</v>
      </c>
      <c r="G32" s="1004"/>
      <c r="H32" s="1004"/>
      <c r="I32" s="909"/>
      <c r="J32" s="909"/>
      <c r="K32" s="891"/>
    </row>
    <row r="33" spans="2:11" ht="18.75" x14ac:dyDescent="0.15">
      <c r="B33" s="913"/>
      <c r="C33" s="887"/>
      <c r="D33" s="906"/>
      <c r="E33" s="882"/>
      <c r="F33" s="903"/>
      <c r="G33" s="903"/>
      <c r="H33" s="903"/>
      <c r="I33" s="882"/>
      <c r="J33" s="906"/>
      <c r="K33" s="904"/>
    </row>
    <row r="34" spans="2:11" ht="14.25" customHeight="1" x14ac:dyDescent="0.15">
      <c r="B34" s="1008"/>
      <c r="C34" s="1014"/>
      <c r="D34" s="1013" t="s">
        <v>86</v>
      </c>
      <c r="E34" s="884"/>
      <c r="F34" s="905"/>
      <c r="G34" s="905" t="s">
        <v>81</v>
      </c>
      <c r="H34" s="905"/>
      <c r="I34" s="884"/>
      <c r="J34" s="1013" t="s">
        <v>86</v>
      </c>
      <c r="K34" s="1014"/>
    </row>
    <row r="35" spans="2:11" ht="14.25" customHeight="1" x14ac:dyDescent="0.15">
      <c r="B35" s="1009"/>
      <c r="C35" s="1014"/>
      <c r="D35" s="1013"/>
      <c r="E35" s="884"/>
      <c r="F35" s="905"/>
      <c r="G35" s="905" t="s">
        <v>81</v>
      </c>
      <c r="H35" s="905"/>
      <c r="I35" s="884"/>
      <c r="J35" s="1013"/>
      <c r="K35" s="1014"/>
    </row>
    <row r="36" spans="2:11" ht="18.75" x14ac:dyDescent="0.15">
      <c r="B36" s="1009"/>
      <c r="C36" s="888"/>
      <c r="D36" s="908"/>
      <c r="E36" s="884"/>
      <c r="F36" s="1007" t="s">
        <v>28</v>
      </c>
      <c r="G36" s="1007"/>
      <c r="H36" s="1007"/>
      <c r="I36" s="884"/>
      <c r="J36" s="908"/>
      <c r="K36" s="892"/>
    </row>
    <row r="37" spans="2:11" ht="18.75" x14ac:dyDescent="0.15">
      <c r="B37" s="1009"/>
      <c r="C37" s="889"/>
      <c r="D37" s="908"/>
      <c r="E37" s="884"/>
      <c r="F37" s="1007" t="s">
        <v>29</v>
      </c>
      <c r="G37" s="1007"/>
      <c r="H37" s="1007"/>
      <c r="I37" s="884"/>
      <c r="J37" s="908"/>
      <c r="K37" s="893"/>
    </row>
    <row r="38" spans="2:11" ht="18.75" x14ac:dyDescent="0.15">
      <c r="B38" s="1010"/>
      <c r="C38" s="889"/>
      <c r="D38" s="908"/>
      <c r="E38" s="884"/>
      <c r="F38" s="1007" t="s">
        <v>30</v>
      </c>
      <c r="G38" s="1007"/>
      <c r="H38" s="1007"/>
      <c r="I38" s="884"/>
      <c r="J38" s="908"/>
      <c r="K38" s="893"/>
    </row>
  </sheetData>
  <mergeCells count="52">
    <mergeCell ref="C10:C11"/>
    <mergeCell ref="D10:D11"/>
    <mergeCell ref="F32:H32"/>
    <mergeCell ref="F24:H24"/>
    <mergeCell ref="F13:H13"/>
    <mergeCell ref="F30:H30"/>
    <mergeCell ref="F31:H31"/>
    <mergeCell ref="K4:K5"/>
    <mergeCell ref="F6:H6"/>
    <mergeCell ref="F7:H7"/>
    <mergeCell ref="F8:H8"/>
    <mergeCell ref="K28:K29"/>
    <mergeCell ref="J28:J29"/>
    <mergeCell ref="F25:H25"/>
    <mergeCell ref="F26:H26"/>
    <mergeCell ref="B34:B38"/>
    <mergeCell ref="B1:J1"/>
    <mergeCell ref="B4:B8"/>
    <mergeCell ref="B10:B14"/>
    <mergeCell ref="B16:B20"/>
    <mergeCell ref="B22:B26"/>
    <mergeCell ref="B28:B32"/>
    <mergeCell ref="D2:J2"/>
    <mergeCell ref="C4:C5"/>
    <mergeCell ref="D4:D5"/>
    <mergeCell ref="E4:E5"/>
    <mergeCell ref="I4:I5"/>
    <mergeCell ref="J4:J5"/>
    <mergeCell ref="F12:H12"/>
    <mergeCell ref="C28:C29"/>
    <mergeCell ref="D28:D29"/>
    <mergeCell ref="K34:K35"/>
    <mergeCell ref="F36:H36"/>
    <mergeCell ref="J10:J11"/>
    <mergeCell ref="K10:K11"/>
    <mergeCell ref="C22:C23"/>
    <mergeCell ref="D22:D23"/>
    <mergeCell ref="J22:J23"/>
    <mergeCell ref="F14:H14"/>
    <mergeCell ref="C16:C17"/>
    <mergeCell ref="D16:D17"/>
    <mergeCell ref="F18:H18"/>
    <mergeCell ref="K22:K23"/>
    <mergeCell ref="J16:J17"/>
    <mergeCell ref="F19:H19"/>
    <mergeCell ref="F20:H20"/>
    <mergeCell ref="K16:K17"/>
    <mergeCell ref="F37:H37"/>
    <mergeCell ref="F38:H38"/>
    <mergeCell ref="C34:C35"/>
    <mergeCell ref="D34:D35"/>
    <mergeCell ref="J34:J35"/>
  </mergeCells>
  <phoneticPr fontId="27"/>
  <dataValidations count="1">
    <dataValidation type="list" allowBlank="1" showInputMessage="1" showErrorMessage="1" sqref="B4:B8 B10:B14 B16:B20 B22:B26 B28:B32 B34:B38" xr:uid="{00000000-0002-0000-01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view="pageBreakPreview" topLeftCell="A4" zoomScale="80" zoomScaleNormal="80" zoomScaleSheetLayoutView="80" workbookViewId="0">
      <selection activeCell="C31" sqref="C31"/>
    </sheetView>
  </sheetViews>
  <sheetFormatPr defaultColWidth="9" defaultRowHeight="13.5" x14ac:dyDescent="0.15"/>
  <cols>
    <col min="1" max="1" width="2.5" style="836" customWidth="1"/>
    <col min="2" max="2" width="4.375" style="723" customWidth="1"/>
    <col min="3" max="3" width="24.875" style="723" customWidth="1"/>
    <col min="4" max="4" width="4.375" style="723" customWidth="1"/>
    <col min="5" max="5" width="2.25" style="723" customWidth="1"/>
    <col min="6" max="8" width="3.5" style="723" customWidth="1"/>
    <col min="9" max="9" width="2.25" style="723" customWidth="1"/>
    <col min="10" max="10" width="4.375" style="723" customWidth="1"/>
    <col min="11" max="11" width="24.875" style="723" customWidth="1"/>
    <col min="12" max="12" width="6.875" style="726" customWidth="1"/>
    <col min="13" max="13" width="0" style="726" hidden="1" customWidth="1"/>
    <col min="14" max="16384" width="9" style="726"/>
  </cols>
  <sheetData>
    <row r="1" spans="2:1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837" t="s">
        <v>22</v>
      </c>
    </row>
    <row r="2" spans="2:13" ht="18.75" x14ac:dyDescent="0.15">
      <c r="B2" s="836"/>
      <c r="C2" s="874"/>
      <c r="D2" s="1021" t="s">
        <v>284</v>
      </c>
      <c r="E2" s="1021"/>
      <c r="F2" s="1021"/>
      <c r="G2" s="1021"/>
      <c r="H2" s="1021"/>
      <c r="I2" s="1021"/>
      <c r="J2" s="1021"/>
      <c r="K2" s="850"/>
    </row>
    <row r="3" spans="2:13" ht="18.75" x14ac:dyDescent="0.15">
      <c r="B3" s="868" t="s">
        <v>46</v>
      </c>
      <c r="C3" s="851"/>
      <c r="D3" s="852"/>
      <c r="E3" s="853"/>
      <c r="F3" s="854"/>
      <c r="G3" s="855"/>
      <c r="H3" s="856"/>
      <c r="I3" s="856"/>
      <c r="J3" s="857"/>
      <c r="K3" s="858" t="s">
        <v>279</v>
      </c>
    </row>
    <row r="4" spans="2:13" ht="14.25" customHeight="1" x14ac:dyDescent="0.15">
      <c r="B4" s="1006" t="s">
        <v>48</v>
      </c>
      <c r="C4" s="1001" t="s">
        <v>285</v>
      </c>
      <c r="D4" s="1002">
        <v>7</v>
      </c>
      <c r="E4" s="1003"/>
      <c r="F4" s="870">
        <v>4</v>
      </c>
      <c r="G4" s="870" t="s">
        <v>81</v>
      </c>
      <c r="H4" s="870">
        <v>1</v>
      </c>
      <c r="I4" s="1003"/>
      <c r="J4" s="1002">
        <v>1</v>
      </c>
      <c r="K4" s="1001" t="s">
        <v>56</v>
      </c>
      <c r="M4" s="403" t="s">
        <v>169</v>
      </c>
    </row>
    <row r="5" spans="2:13" ht="14.25" customHeight="1" x14ac:dyDescent="0.15">
      <c r="B5" s="999"/>
      <c r="C5" s="1001"/>
      <c r="D5" s="1002"/>
      <c r="E5" s="1003"/>
      <c r="F5" s="870">
        <v>3</v>
      </c>
      <c r="G5" s="870" t="s">
        <v>81</v>
      </c>
      <c r="H5" s="870">
        <v>0</v>
      </c>
      <c r="I5" s="1003"/>
      <c r="J5" s="1002"/>
      <c r="K5" s="1001"/>
      <c r="M5" s="403" t="s">
        <v>118</v>
      </c>
    </row>
    <row r="6" spans="2:13" ht="18.75" x14ac:dyDescent="0.15">
      <c r="B6" s="999"/>
      <c r="C6" s="841" t="s">
        <v>287</v>
      </c>
      <c r="D6" s="839"/>
      <c r="E6" s="839"/>
      <c r="F6" s="1004" t="s">
        <v>28</v>
      </c>
      <c r="G6" s="1004"/>
      <c r="H6" s="1004"/>
      <c r="I6" s="839"/>
      <c r="J6" s="839"/>
      <c r="K6" s="846" t="s">
        <v>286</v>
      </c>
    </row>
    <row r="7" spans="2:13" ht="18.75" x14ac:dyDescent="0.15">
      <c r="B7" s="999"/>
      <c r="C7" s="842"/>
      <c r="D7" s="839"/>
      <c r="E7" s="839"/>
      <c r="F7" s="1004" t="s">
        <v>29</v>
      </c>
      <c r="G7" s="1004"/>
      <c r="H7" s="1004"/>
      <c r="I7" s="839"/>
      <c r="J7" s="839"/>
      <c r="K7" s="847"/>
    </row>
    <row r="8" spans="2:13" ht="18.75" x14ac:dyDescent="0.15">
      <c r="B8" s="1000"/>
      <c r="C8" s="842"/>
      <c r="D8" s="872"/>
      <c r="E8" s="872"/>
      <c r="F8" s="1004" t="s">
        <v>30</v>
      </c>
      <c r="G8" s="1004"/>
      <c r="H8" s="1004"/>
      <c r="I8" s="872"/>
      <c r="J8" s="872"/>
      <c r="K8" s="847"/>
    </row>
    <row r="9" spans="2:13" ht="18.75" x14ac:dyDescent="0.15">
      <c r="B9" s="879"/>
      <c r="C9" s="843"/>
      <c r="D9" s="877"/>
      <c r="E9" s="838"/>
      <c r="F9" s="876"/>
      <c r="G9" s="876"/>
      <c r="H9" s="876"/>
      <c r="I9" s="838"/>
      <c r="J9" s="877"/>
      <c r="K9" s="878"/>
    </row>
    <row r="10" spans="2:13" ht="14.25" customHeight="1" x14ac:dyDescent="0.15">
      <c r="B10" s="1008" t="s">
        <v>48</v>
      </c>
      <c r="C10" s="1014" t="s">
        <v>133</v>
      </c>
      <c r="D10" s="1013">
        <v>0</v>
      </c>
      <c r="E10" s="840"/>
      <c r="F10" s="873">
        <v>0</v>
      </c>
      <c r="G10" s="873" t="s">
        <v>81</v>
      </c>
      <c r="H10" s="873">
        <v>1</v>
      </c>
      <c r="I10" s="840"/>
      <c r="J10" s="1013">
        <v>4</v>
      </c>
      <c r="K10" s="1014" t="s">
        <v>157</v>
      </c>
    </row>
    <row r="11" spans="2:13" ht="14.25" customHeight="1" x14ac:dyDescent="0.15">
      <c r="B11" s="1009"/>
      <c r="C11" s="1014"/>
      <c r="D11" s="1013"/>
      <c r="E11" s="840"/>
      <c r="F11" s="873">
        <v>0</v>
      </c>
      <c r="G11" s="873" t="s">
        <v>81</v>
      </c>
      <c r="H11" s="873">
        <v>3</v>
      </c>
      <c r="I11" s="840"/>
      <c r="J11" s="1013"/>
      <c r="K11" s="1014"/>
    </row>
    <row r="12" spans="2:13" ht="18.75" x14ac:dyDescent="0.15">
      <c r="B12" s="1009"/>
      <c r="C12" s="844"/>
      <c r="D12" s="871"/>
      <c r="E12" s="840"/>
      <c r="F12" s="1007" t="s">
        <v>28</v>
      </c>
      <c r="G12" s="1007"/>
      <c r="H12" s="1007"/>
      <c r="I12" s="840"/>
      <c r="J12" s="871"/>
      <c r="K12" s="848" t="s">
        <v>288</v>
      </c>
    </row>
    <row r="13" spans="2:13" ht="18.75" x14ac:dyDescent="0.15">
      <c r="B13" s="1009"/>
      <c r="C13" s="845"/>
      <c r="D13" s="871"/>
      <c r="E13" s="840"/>
      <c r="F13" s="1007" t="s">
        <v>29</v>
      </c>
      <c r="G13" s="1007"/>
      <c r="H13" s="1007"/>
      <c r="I13" s="840"/>
      <c r="J13" s="871"/>
      <c r="K13" s="849"/>
    </row>
    <row r="14" spans="2:13" ht="18.75" x14ac:dyDescent="0.15">
      <c r="B14" s="1010"/>
      <c r="C14" s="845"/>
      <c r="D14" s="871"/>
      <c r="E14" s="840"/>
      <c r="F14" s="1007" t="s">
        <v>30</v>
      </c>
      <c r="G14" s="1007"/>
      <c r="H14" s="1007"/>
      <c r="I14" s="840"/>
      <c r="J14" s="871"/>
      <c r="K14" s="849"/>
    </row>
    <row r="15" spans="2:13" ht="18.75" x14ac:dyDescent="0.15">
      <c r="B15" s="879"/>
      <c r="C15" s="843"/>
      <c r="D15" s="877"/>
      <c r="E15" s="838"/>
      <c r="F15" s="876"/>
      <c r="G15" s="876"/>
      <c r="H15" s="876"/>
      <c r="I15" s="838"/>
      <c r="J15" s="877"/>
      <c r="K15" s="878"/>
    </row>
    <row r="16" spans="2:13" ht="14.25" customHeight="1" x14ac:dyDescent="0.15">
      <c r="B16" s="1006" t="s">
        <v>48</v>
      </c>
      <c r="C16" s="1001" t="s">
        <v>93</v>
      </c>
      <c r="D16" s="1002">
        <f>SUM(F16:F17)</f>
        <v>1</v>
      </c>
      <c r="E16" s="875"/>
      <c r="F16" s="870">
        <v>1</v>
      </c>
      <c r="G16" s="870" t="s">
        <v>81</v>
      </c>
      <c r="H16" s="870">
        <v>2</v>
      </c>
      <c r="I16" s="875"/>
      <c r="J16" s="1002">
        <f>SUM(H16:H17)</f>
        <v>4</v>
      </c>
      <c r="K16" s="1001" t="s">
        <v>94</v>
      </c>
    </row>
    <row r="17" spans="2:11" ht="14.25" customHeight="1" x14ac:dyDescent="0.15">
      <c r="B17" s="999"/>
      <c r="C17" s="1001"/>
      <c r="D17" s="1002"/>
      <c r="E17" s="875"/>
      <c r="F17" s="870">
        <v>0</v>
      </c>
      <c r="G17" s="870" t="s">
        <v>81</v>
      </c>
      <c r="H17" s="870">
        <v>2</v>
      </c>
      <c r="I17" s="875"/>
      <c r="J17" s="1002"/>
      <c r="K17" s="1001"/>
    </row>
    <row r="18" spans="2:11" ht="18.75" x14ac:dyDescent="0.15">
      <c r="B18" s="999"/>
      <c r="C18" s="841" t="s">
        <v>249</v>
      </c>
      <c r="D18" s="839"/>
      <c r="E18" s="839"/>
      <c r="F18" s="1004" t="s">
        <v>28</v>
      </c>
      <c r="G18" s="1004"/>
      <c r="H18" s="1004"/>
      <c r="I18" s="839"/>
      <c r="J18" s="839"/>
      <c r="K18" s="846" t="s">
        <v>289</v>
      </c>
    </row>
    <row r="19" spans="2:11" ht="18.75" x14ac:dyDescent="0.15">
      <c r="B19" s="999"/>
      <c r="C19" s="842"/>
      <c r="D19" s="839"/>
      <c r="E19" s="839"/>
      <c r="F19" s="1004" t="s">
        <v>29</v>
      </c>
      <c r="G19" s="1004"/>
      <c r="H19" s="1004"/>
      <c r="I19" s="839"/>
      <c r="J19" s="839"/>
      <c r="K19" s="847"/>
    </row>
    <row r="20" spans="2:11" ht="18.75" x14ac:dyDescent="0.15">
      <c r="B20" s="1000"/>
      <c r="C20" s="842"/>
      <c r="D20" s="872"/>
      <c r="E20" s="872"/>
      <c r="F20" s="1004" t="s">
        <v>30</v>
      </c>
      <c r="G20" s="1004"/>
      <c r="H20" s="1004"/>
      <c r="I20" s="872"/>
      <c r="J20" s="872"/>
      <c r="K20" s="847"/>
    </row>
    <row r="21" spans="2:11" ht="18.75" x14ac:dyDescent="0.15">
      <c r="B21" s="879"/>
      <c r="C21" s="843"/>
      <c r="D21" s="877"/>
      <c r="E21" s="838"/>
      <c r="F21" s="876"/>
      <c r="G21" s="876"/>
      <c r="H21" s="876"/>
      <c r="I21" s="838"/>
      <c r="J21" s="877"/>
      <c r="K21" s="878"/>
    </row>
    <row r="22" spans="2:11" ht="14.45" customHeight="1" x14ac:dyDescent="0.15">
      <c r="B22" s="1008" t="s">
        <v>48</v>
      </c>
      <c r="C22" s="1014" t="s">
        <v>290</v>
      </c>
      <c r="D22" s="1013">
        <f>SUM(F22:F23)</f>
        <v>1</v>
      </c>
      <c r="E22" s="840"/>
      <c r="F22" s="873">
        <v>0</v>
      </c>
      <c r="G22" s="873" t="s">
        <v>81</v>
      </c>
      <c r="H22" s="873">
        <v>1</v>
      </c>
      <c r="I22" s="840"/>
      <c r="J22" s="1013">
        <f>SUM(H22:H23)</f>
        <v>5</v>
      </c>
      <c r="K22" s="1014" t="s">
        <v>50</v>
      </c>
    </row>
    <row r="23" spans="2:11" ht="14.25" customHeight="1" x14ac:dyDescent="0.15">
      <c r="B23" s="1009"/>
      <c r="C23" s="1014"/>
      <c r="D23" s="1013"/>
      <c r="E23" s="840"/>
      <c r="F23" s="873">
        <v>1</v>
      </c>
      <c r="G23" s="873" t="s">
        <v>81</v>
      </c>
      <c r="H23" s="873">
        <v>4</v>
      </c>
      <c r="I23" s="840"/>
      <c r="J23" s="1013"/>
      <c r="K23" s="1014"/>
    </row>
    <row r="24" spans="2:11" ht="14.25" customHeight="1" x14ac:dyDescent="0.15">
      <c r="B24" s="1009"/>
      <c r="C24" s="844" t="s">
        <v>175</v>
      </c>
      <c r="D24" s="871"/>
      <c r="E24" s="840"/>
      <c r="F24" s="1007" t="s">
        <v>28</v>
      </c>
      <c r="G24" s="1007"/>
      <c r="H24" s="1007"/>
      <c r="I24" s="840"/>
      <c r="J24" s="871"/>
      <c r="K24" s="848" t="s">
        <v>292</v>
      </c>
    </row>
    <row r="25" spans="2:11" ht="18.75" x14ac:dyDescent="0.15">
      <c r="B25" s="1009"/>
      <c r="C25" s="845" t="s">
        <v>291</v>
      </c>
      <c r="D25" s="871"/>
      <c r="E25" s="840"/>
      <c r="F25" s="1007" t="s">
        <v>29</v>
      </c>
      <c r="G25" s="1007"/>
      <c r="H25" s="1007"/>
      <c r="I25" s="840"/>
      <c r="J25" s="871"/>
      <c r="K25" s="849"/>
    </row>
    <row r="26" spans="2:11" ht="18.75" x14ac:dyDescent="0.15">
      <c r="B26" s="1010"/>
      <c r="C26" s="845"/>
      <c r="D26" s="871"/>
      <c r="E26" s="840"/>
      <c r="F26" s="1007" t="s">
        <v>30</v>
      </c>
      <c r="G26" s="1007"/>
      <c r="H26" s="1007"/>
      <c r="I26" s="840"/>
      <c r="J26" s="871"/>
      <c r="K26" s="849"/>
    </row>
    <row r="27" spans="2:11" ht="18.75" x14ac:dyDescent="0.15">
      <c r="B27" s="879"/>
      <c r="C27" s="843"/>
      <c r="D27" s="877"/>
      <c r="E27" s="838"/>
      <c r="F27" s="876"/>
      <c r="G27" s="876"/>
      <c r="H27" s="876"/>
      <c r="I27" s="838"/>
      <c r="J27" s="877"/>
      <c r="K27" s="878"/>
    </row>
    <row r="28" spans="2:11" ht="18.75" customHeight="1" x14ac:dyDescent="0.15">
      <c r="B28" s="1006" t="s">
        <v>48</v>
      </c>
      <c r="C28" s="1001" t="s">
        <v>293</v>
      </c>
      <c r="D28" s="1002">
        <f>SUM(F28:F29)</f>
        <v>2</v>
      </c>
      <c r="E28" s="875"/>
      <c r="F28" s="870">
        <v>1</v>
      </c>
      <c r="G28" s="870" t="s">
        <v>81</v>
      </c>
      <c r="H28" s="870">
        <v>0</v>
      </c>
      <c r="I28" s="875"/>
      <c r="J28" s="1002">
        <f>SUM(H28:H29)</f>
        <v>0</v>
      </c>
      <c r="K28" s="1001" t="s">
        <v>59</v>
      </c>
    </row>
    <row r="29" spans="2:11" ht="14.25" customHeight="1" x14ac:dyDescent="0.15">
      <c r="B29" s="999"/>
      <c r="C29" s="1001"/>
      <c r="D29" s="1002"/>
      <c r="E29" s="875"/>
      <c r="F29" s="870">
        <v>1</v>
      </c>
      <c r="G29" s="870" t="s">
        <v>81</v>
      </c>
      <c r="H29" s="870">
        <v>0</v>
      </c>
      <c r="I29" s="875"/>
      <c r="J29" s="1002"/>
      <c r="K29" s="1001"/>
    </row>
    <row r="30" spans="2:11" ht="14.25" customHeight="1" x14ac:dyDescent="0.15">
      <c r="B30" s="999"/>
      <c r="C30" s="841" t="s">
        <v>294</v>
      </c>
      <c r="D30" s="839"/>
      <c r="E30" s="839"/>
      <c r="F30" s="1004" t="s">
        <v>28</v>
      </c>
      <c r="G30" s="1004"/>
      <c r="H30" s="1004"/>
      <c r="I30" s="839"/>
      <c r="J30" s="839"/>
      <c r="K30" s="846"/>
    </row>
    <row r="31" spans="2:11" ht="18.75" x14ac:dyDescent="0.15">
      <c r="B31" s="999"/>
      <c r="C31" s="842"/>
      <c r="D31" s="839"/>
      <c r="E31" s="839"/>
      <c r="F31" s="1004" t="s">
        <v>29</v>
      </c>
      <c r="G31" s="1004"/>
      <c r="H31" s="1004"/>
      <c r="I31" s="839"/>
      <c r="J31" s="839"/>
      <c r="K31" s="847"/>
    </row>
    <row r="32" spans="2:11" ht="18.75" x14ac:dyDescent="0.15">
      <c r="B32" s="1000"/>
      <c r="C32" s="842"/>
      <c r="D32" s="872"/>
      <c r="E32" s="872"/>
      <c r="F32" s="1004" t="s">
        <v>30</v>
      </c>
      <c r="G32" s="1004"/>
      <c r="H32" s="1004"/>
      <c r="I32" s="872"/>
      <c r="J32" s="872"/>
      <c r="K32" s="847"/>
    </row>
    <row r="33" spans="2:11" ht="18.75" x14ac:dyDescent="0.15">
      <c r="B33" s="879"/>
      <c r="C33" s="843"/>
      <c r="D33" s="877"/>
      <c r="E33" s="838"/>
      <c r="F33" s="876"/>
      <c r="G33" s="876"/>
      <c r="H33" s="876"/>
      <c r="I33" s="838"/>
      <c r="J33" s="877"/>
      <c r="K33" s="878"/>
    </row>
    <row r="34" spans="2:11" ht="14.25" customHeight="1" x14ac:dyDescent="0.15">
      <c r="B34" s="1008"/>
      <c r="C34" s="1014"/>
      <c r="D34" s="1013" t="str">
        <f>IF(ISBLANK(F34),"",SUM(F34:F35))</f>
        <v/>
      </c>
      <c r="E34" s="840"/>
      <c r="F34" s="873"/>
      <c r="G34" s="873" t="s">
        <v>168</v>
      </c>
      <c r="H34" s="873"/>
      <c r="I34" s="840"/>
      <c r="J34" s="1013" t="str">
        <f>IF(ISBLANK(H34),"",SUM(H34:H35))</f>
        <v/>
      </c>
      <c r="K34" s="1014"/>
    </row>
    <row r="35" spans="2:11" ht="14.25" customHeight="1" x14ac:dyDescent="0.15">
      <c r="B35" s="1009"/>
      <c r="C35" s="1014"/>
      <c r="D35" s="1013"/>
      <c r="E35" s="840"/>
      <c r="F35" s="873"/>
      <c r="G35" s="873" t="s">
        <v>168</v>
      </c>
      <c r="H35" s="873"/>
      <c r="I35" s="840"/>
      <c r="J35" s="1013"/>
      <c r="K35" s="1014"/>
    </row>
    <row r="36" spans="2:11" ht="18.75" x14ac:dyDescent="0.15">
      <c r="B36" s="1009"/>
      <c r="C36" s="844"/>
      <c r="D36" s="871"/>
      <c r="E36" s="840"/>
      <c r="F36" s="1007" t="s">
        <v>28</v>
      </c>
      <c r="G36" s="1007"/>
      <c r="H36" s="1007"/>
      <c r="I36" s="840"/>
      <c r="J36" s="871"/>
      <c r="K36" s="848"/>
    </row>
    <row r="37" spans="2:11" ht="18.75" x14ac:dyDescent="0.15">
      <c r="B37" s="1009"/>
      <c r="C37" s="845"/>
      <c r="D37" s="871"/>
      <c r="E37" s="840"/>
      <c r="F37" s="1007" t="s">
        <v>29</v>
      </c>
      <c r="G37" s="1007"/>
      <c r="H37" s="1007"/>
      <c r="I37" s="840"/>
      <c r="J37" s="871"/>
      <c r="K37" s="849"/>
    </row>
    <row r="38" spans="2:11" ht="18.75" x14ac:dyDescent="0.15">
      <c r="B38" s="1010"/>
      <c r="C38" s="845"/>
      <c r="D38" s="871"/>
      <c r="E38" s="840"/>
      <c r="F38" s="1007" t="s">
        <v>30</v>
      </c>
      <c r="G38" s="1007"/>
      <c r="H38" s="1007"/>
      <c r="I38" s="840"/>
      <c r="J38" s="871"/>
      <c r="K38" s="849"/>
    </row>
  </sheetData>
  <mergeCells count="52">
    <mergeCell ref="K28:K29"/>
    <mergeCell ref="F30:H30"/>
    <mergeCell ref="F31:H31"/>
    <mergeCell ref="F32:H32"/>
    <mergeCell ref="J28:J29"/>
    <mergeCell ref="J34:J35"/>
    <mergeCell ref="K34:K35"/>
    <mergeCell ref="F36:H36"/>
    <mergeCell ref="F37:H37"/>
    <mergeCell ref="F38:H38"/>
    <mergeCell ref="B28:B32"/>
    <mergeCell ref="C28:C29"/>
    <mergeCell ref="D28:D29"/>
    <mergeCell ref="B34:B38"/>
    <mergeCell ref="C34:C35"/>
    <mergeCell ref="D34:D35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 B22:B26 B28:B32 B34:B38" xr:uid="{00000000-0002-0000-02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view="pageBreakPreview" zoomScale="80" zoomScaleNormal="80" zoomScaleSheetLayoutView="80" workbookViewId="0">
      <selection activeCell="B1" sqref="B1:K32"/>
    </sheetView>
  </sheetViews>
  <sheetFormatPr defaultColWidth="9" defaultRowHeight="13.5" x14ac:dyDescent="0.15"/>
  <cols>
    <col min="1" max="1" width="2.5" style="800" customWidth="1"/>
    <col min="2" max="2" width="4.375" style="723" customWidth="1"/>
    <col min="3" max="3" width="24.875" style="723" customWidth="1"/>
    <col min="4" max="4" width="4.375" style="723" customWidth="1"/>
    <col min="5" max="5" width="2.25" style="723" customWidth="1"/>
    <col min="6" max="8" width="3.5" style="723" customWidth="1"/>
    <col min="9" max="9" width="2.25" style="723" customWidth="1"/>
    <col min="10" max="10" width="4.375" style="723" customWidth="1"/>
    <col min="11" max="11" width="24.875" style="723" customWidth="1"/>
    <col min="12" max="12" width="6.875" style="726" customWidth="1"/>
    <col min="13" max="13" width="0" style="726" hidden="1" customWidth="1"/>
    <col min="14" max="16384" width="9" style="726"/>
  </cols>
  <sheetData>
    <row r="1" spans="2:1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837" t="s">
        <v>22</v>
      </c>
    </row>
    <row r="2" spans="2:13" ht="18.75" x14ac:dyDescent="0.15">
      <c r="B2" s="836"/>
      <c r="C2" s="866"/>
      <c r="D2" s="1021" t="s">
        <v>278</v>
      </c>
      <c r="E2" s="1021"/>
      <c r="F2" s="1021"/>
      <c r="G2" s="1021"/>
      <c r="H2" s="1021"/>
      <c r="I2" s="1021"/>
      <c r="J2" s="1021"/>
      <c r="K2" s="850"/>
    </row>
    <row r="3" spans="2:13" ht="18.75" x14ac:dyDescent="0.15">
      <c r="B3" s="868" t="s">
        <v>46</v>
      </c>
      <c r="C3" s="851"/>
      <c r="D3" s="852"/>
      <c r="E3" s="853"/>
      <c r="F3" s="854"/>
      <c r="G3" s="855"/>
      <c r="H3" s="856"/>
      <c r="I3" s="856"/>
      <c r="J3" s="857"/>
      <c r="K3" s="858" t="s">
        <v>279</v>
      </c>
    </row>
    <row r="4" spans="2:13" ht="14.25" customHeight="1" x14ac:dyDescent="0.15">
      <c r="B4" s="1006" t="s">
        <v>48</v>
      </c>
      <c r="C4" s="1001" t="s">
        <v>111</v>
      </c>
      <c r="D4" s="1002">
        <v>0</v>
      </c>
      <c r="E4" s="1003"/>
      <c r="F4" s="863">
        <v>0</v>
      </c>
      <c r="G4" s="863" t="s">
        <v>81</v>
      </c>
      <c r="H4" s="863">
        <v>1</v>
      </c>
      <c r="I4" s="1003"/>
      <c r="J4" s="1002">
        <v>1</v>
      </c>
      <c r="K4" s="1001" t="s">
        <v>51</v>
      </c>
      <c r="M4" s="403" t="s">
        <v>169</v>
      </c>
    </row>
    <row r="5" spans="2:13" ht="14.25" customHeight="1" x14ac:dyDescent="0.15">
      <c r="B5" s="999"/>
      <c r="C5" s="1001"/>
      <c r="D5" s="1002"/>
      <c r="E5" s="1003"/>
      <c r="F5" s="863">
        <v>0</v>
      </c>
      <c r="G5" s="863" t="s">
        <v>81</v>
      </c>
      <c r="H5" s="863">
        <v>0</v>
      </c>
      <c r="I5" s="1003"/>
      <c r="J5" s="1002"/>
      <c r="K5" s="1001"/>
      <c r="M5" s="403" t="s">
        <v>118</v>
      </c>
    </row>
    <row r="6" spans="2:13" ht="18.75" x14ac:dyDescent="0.15">
      <c r="B6" s="999"/>
      <c r="C6" s="841"/>
      <c r="D6" s="839"/>
      <c r="E6" s="839"/>
      <c r="F6" s="1004" t="s">
        <v>28</v>
      </c>
      <c r="G6" s="1004"/>
      <c r="H6" s="1004"/>
      <c r="I6" s="839"/>
      <c r="J6" s="839"/>
      <c r="K6" s="846" t="s">
        <v>275</v>
      </c>
    </row>
    <row r="7" spans="2:13" ht="18.75" x14ac:dyDescent="0.15">
      <c r="B7" s="999"/>
      <c r="C7" s="842"/>
      <c r="D7" s="839"/>
      <c r="E7" s="839"/>
      <c r="F7" s="1004" t="s">
        <v>29</v>
      </c>
      <c r="G7" s="1004"/>
      <c r="H7" s="1004"/>
      <c r="I7" s="839"/>
      <c r="J7" s="839"/>
      <c r="K7" s="847" t="s">
        <v>82</v>
      </c>
    </row>
    <row r="8" spans="2:13" ht="18.75" x14ac:dyDescent="0.15">
      <c r="B8" s="1000"/>
      <c r="C8" s="842"/>
      <c r="D8" s="865"/>
      <c r="E8" s="865"/>
      <c r="F8" s="1004" t="s">
        <v>30</v>
      </c>
      <c r="G8" s="1004"/>
      <c r="H8" s="1004"/>
      <c r="I8" s="865"/>
      <c r="J8" s="865"/>
      <c r="K8" s="847"/>
    </row>
    <row r="9" spans="2:13" ht="18.75" x14ac:dyDescent="0.15">
      <c r="B9" s="869"/>
      <c r="C9" s="843"/>
      <c r="D9" s="862"/>
      <c r="E9" s="838"/>
      <c r="F9" s="859"/>
      <c r="G9" s="859"/>
      <c r="H9" s="859"/>
      <c r="I9" s="838"/>
      <c r="J9" s="862"/>
      <c r="K9" s="860"/>
    </row>
    <row r="10" spans="2:13" ht="14.25" customHeight="1" x14ac:dyDescent="0.15">
      <c r="B10" s="1008" t="s">
        <v>48</v>
      </c>
      <c r="C10" s="1014" t="s">
        <v>106</v>
      </c>
      <c r="D10" s="1013">
        <v>3</v>
      </c>
      <c r="E10" s="840"/>
      <c r="F10" s="861">
        <v>1</v>
      </c>
      <c r="G10" s="861" t="s">
        <v>81</v>
      </c>
      <c r="H10" s="861">
        <v>0</v>
      </c>
      <c r="I10" s="840"/>
      <c r="J10" s="1013">
        <v>0</v>
      </c>
      <c r="K10" s="1014" t="s">
        <v>50</v>
      </c>
    </row>
    <row r="11" spans="2:13" ht="14.25" customHeight="1" x14ac:dyDescent="0.15">
      <c r="B11" s="1009"/>
      <c r="C11" s="1014"/>
      <c r="D11" s="1013"/>
      <c r="E11" s="840"/>
      <c r="F11" s="861">
        <v>2</v>
      </c>
      <c r="G11" s="861" t="s">
        <v>81</v>
      </c>
      <c r="H11" s="861">
        <v>0</v>
      </c>
      <c r="I11" s="840"/>
      <c r="J11" s="1013"/>
      <c r="K11" s="1014"/>
    </row>
    <row r="12" spans="2:13" ht="18.75" x14ac:dyDescent="0.15">
      <c r="B12" s="1009"/>
      <c r="C12" s="844"/>
      <c r="D12" s="864"/>
      <c r="E12" s="840"/>
      <c r="F12" s="1007" t="s">
        <v>28</v>
      </c>
      <c r="G12" s="1007"/>
      <c r="H12" s="1007"/>
      <c r="I12" s="840"/>
      <c r="J12" s="864"/>
      <c r="K12" s="848"/>
    </row>
    <row r="13" spans="2:13" ht="18.75" x14ac:dyDescent="0.15">
      <c r="B13" s="1009"/>
      <c r="C13" s="845"/>
      <c r="D13" s="864"/>
      <c r="E13" s="840"/>
      <c r="F13" s="1007" t="s">
        <v>29</v>
      </c>
      <c r="G13" s="1007"/>
      <c r="H13" s="1007"/>
      <c r="I13" s="840"/>
      <c r="J13" s="864"/>
      <c r="K13" s="849"/>
    </row>
    <row r="14" spans="2:13" ht="18.75" x14ac:dyDescent="0.15">
      <c r="B14" s="1010"/>
      <c r="C14" s="845"/>
      <c r="D14" s="864"/>
      <c r="E14" s="840"/>
      <c r="F14" s="1007" t="s">
        <v>30</v>
      </c>
      <c r="G14" s="1007"/>
      <c r="H14" s="1007"/>
      <c r="I14" s="840"/>
      <c r="J14" s="864"/>
      <c r="K14" s="849"/>
    </row>
    <row r="15" spans="2:13" ht="18.75" x14ac:dyDescent="0.15">
      <c r="B15" s="869"/>
      <c r="C15" s="843"/>
      <c r="D15" s="862"/>
      <c r="E15" s="838"/>
      <c r="F15" s="859"/>
      <c r="G15" s="859"/>
      <c r="H15" s="859"/>
      <c r="I15" s="838"/>
      <c r="J15" s="862"/>
      <c r="K15" s="860"/>
    </row>
    <row r="16" spans="2:13" ht="14.25" customHeight="1" x14ac:dyDescent="0.15">
      <c r="B16" s="1006" t="s">
        <v>48</v>
      </c>
      <c r="C16" s="1001" t="s">
        <v>56</v>
      </c>
      <c r="D16" s="1002">
        <v>2</v>
      </c>
      <c r="E16" s="867"/>
      <c r="F16" s="863">
        <v>0</v>
      </c>
      <c r="G16" s="863" t="s">
        <v>81</v>
      </c>
      <c r="H16" s="863">
        <v>1</v>
      </c>
      <c r="I16" s="867"/>
      <c r="J16" s="1002">
        <v>2</v>
      </c>
      <c r="K16" s="1001" t="s">
        <v>133</v>
      </c>
    </row>
    <row r="17" spans="2:11" ht="14.25" customHeight="1" x14ac:dyDescent="0.15">
      <c r="B17" s="999"/>
      <c r="C17" s="1001"/>
      <c r="D17" s="1002"/>
      <c r="E17" s="867"/>
      <c r="F17" s="863">
        <v>2</v>
      </c>
      <c r="G17" s="863" t="s">
        <v>81</v>
      </c>
      <c r="H17" s="863">
        <v>1</v>
      </c>
      <c r="I17" s="867"/>
      <c r="J17" s="1002"/>
      <c r="K17" s="1001"/>
    </row>
    <row r="18" spans="2:11" ht="18.75" x14ac:dyDescent="0.15">
      <c r="B18" s="999"/>
      <c r="C18" s="841" t="s">
        <v>280</v>
      </c>
      <c r="D18" s="839"/>
      <c r="E18" s="839"/>
      <c r="F18" s="1004" t="s">
        <v>28</v>
      </c>
      <c r="G18" s="1004"/>
      <c r="H18" s="1004"/>
      <c r="I18" s="839"/>
      <c r="J18" s="839"/>
      <c r="K18" s="846" t="s">
        <v>232</v>
      </c>
    </row>
    <row r="19" spans="2:11" ht="18.75" x14ac:dyDescent="0.15">
      <c r="B19" s="999"/>
      <c r="C19" s="842"/>
      <c r="D19" s="839"/>
      <c r="E19" s="839"/>
      <c r="F19" s="1004" t="s">
        <v>29</v>
      </c>
      <c r="G19" s="1004"/>
      <c r="H19" s="1004"/>
      <c r="I19" s="839"/>
      <c r="J19" s="839"/>
      <c r="K19" s="847"/>
    </row>
    <row r="20" spans="2:11" ht="18.75" x14ac:dyDescent="0.15">
      <c r="B20" s="1000"/>
      <c r="C20" s="842"/>
      <c r="D20" s="865"/>
      <c r="E20" s="865"/>
      <c r="F20" s="1004" t="s">
        <v>30</v>
      </c>
      <c r="G20" s="1004"/>
      <c r="H20" s="1004"/>
      <c r="I20" s="865"/>
      <c r="J20" s="865"/>
      <c r="K20" s="847"/>
    </row>
    <row r="21" spans="2:11" ht="18.75" x14ac:dyDescent="0.15">
      <c r="B21" s="869"/>
      <c r="C21" s="843"/>
      <c r="D21" s="862"/>
      <c r="E21" s="838"/>
      <c r="F21" s="859"/>
      <c r="G21" s="859"/>
      <c r="H21" s="859"/>
      <c r="I21" s="838"/>
      <c r="J21" s="862"/>
      <c r="K21" s="860"/>
    </row>
    <row r="22" spans="2:11" ht="14.45" customHeight="1" x14ac:dyDescent="0.15">
      <c r="B22" s="1008" t="s">
        <v>48</v>
      </c>
      <c r="C22" s="1014" t="s">
        <v>115</v>
      </c>
      <c r="D22" s="1013">
        <v>0</v>
      </c>
      <c r="E22" s="840"/>
      <c r="F22" s="861">
        <v>0</v>
      </c>
      <c r="G22" s="861" t="s">
        <v>81</v>
      </c>
      <c r="H22" s="861">
        <v>1</v>
      </c>
      <c r="I22" s="840"/>
      <c r="J22" s="1013">
        <v>5</v>
      </c>
      <c r="K22" s="1014" t="s">
        <v>148</v>
      </c>
    </row>
    <row r="23" spans="2:11" ht="14.25" customHeight="1" x14ac:dyDescent="0.15">
      <c r="B23" s="1009"/>
      <c r="C23" s="1014"/>
      <c r="D23" s="1013"/>
      <c r="E23" s="840"/>
      <c r="F23" s="861">
        <v>0</v>
      </c>
      <c r="G23" s="861" t="s">
        <v>81</v>
      </c>
      <c r="H23" s="861">
        <v>4</v>
      </c>
      <c r="I23" s="840"/>
      <c r="J23" s="1013"/>
      <c r="K23" s="1014"/>
    </row>
    <row r="24" spans="2:11" ht="14.25" customHeight="1" x14ac:dyDescent="0.15">
      <c r="B24" s="1009"/>
      <c r="C24" s="844"/>
      <c r="D24" s="864"/>
      <c r="E24" s="840"/>
      <c r="F24" s="1007" t="s">
        <v>28</v>
      </c>
      <c r="G24" s="1007"/>
      <c r="H24" s="1007"/>
      <c r="I24" s="840"/>
      <c r="J24" s="864"/>
      <c r="K24" s="848"/>
    </row>
    <row r="25" spans="2:11" ht="18.75" x14ac:dyDescent="0.15">
      <c r="B25" s="1009"/>
      <c r="C25" s="845"/>
      <c r="D25" s="864"/>
      <c r="E25" s="840"/>
      <c r="F25" s="1007" t="s">
        <v>29</v>
      </c>
      <c r="G25" s="1007"/>
      <c r="H25" s="1007"/>
      <c r="I25" s="840"/>
      <c r="J25" s="864"/>
      <c r="K25" s="849"/>
    </row>
    <row r="26" spans="2:11" ht="18.75" x14ac:dyDescent="0.15">
      <c r="B26" s="1010"/>
      <c r="C26" s="845"/>
      <c r="D26" s="864"/>
      <c r="E26" s="840"/>
      <c r="F26" s="1007" t="s">
        <v>30</v>
      </c>
      <c r="G26" s="1007"/>
      <c r="H26" s="1007"/>
      <c r="I26" s="840"/>
      <c r="J26" s="864"/>
      <c r="K26" s="849"/>
    </row>
    <row r="27" spans="2:11" ht="18.75" x14ac:dyDescent="0.15">
      <c r="B27" s="869"/>
      <c r="C27" s="843"/>
      <c r="D27" s="862"/>
      <c r="E27" s="838"/>
      <c r="F27" s="859"/>
      <c r="G27" s="859"/>
      <c r="H27" s="859"/>
      <c r="I27" s="838"/>
      <c r="J27" s="862"/>
      <c r="K27" s="860"/>
    </row>
    <row r="28" spans="2:11" ht="18.75" customHeight="1" x14ac:dyDescent="0.15">
      <c r="B28" s="1006" t="s">
        <v>48</v>
      </c>
      <c r="C28" s="1001" t="s">
        <v>281</v>
      </c>
      <c r="D28" s="1002">
        <v>0</v>
      </c>
      <c r="E28" s="867"/>
      <c r="F28" s="863">
        <v>0</v>
      </c>
      <c r="G28" s="863" t="s">
        <v>81</v>
      </c>
      <c r="H28" s="863">
        <v>3</v>
      </c>
      <c r="I28" s="867"/>
      <c r="J28" s="1002">
        <v>4</v>
      </c>
      <c r="K28" s="1001" t="s">
        <v>282</v>
      </c>
    </row>
    <row r="29" spans="2:11" ht="14.25" customHeight="1" x14ac:dyDescent="0.15">
      <c r="B29" s="999"/>
      <c r="C29" s="1001"/>
      <c r="D29" s="1002"/>
      <c r="E29" s="867"/>
      <c r="F29" s="863">
        <v>0</v>
      </c>
      <c r="G29" s="863" t="s">
        <v>81</v>
      </c>
      <c r="H29" s="863">
        <v>1</v>
      </c>
      <c r="I29" s="867"/>
      <c r="J29" s="1002"/>
      <c r="K29" s="1001"/>
    </row>
    <row r="30" spans="2:11" ht="14.25" customHeight="1" x14ac:dyDescent="0.15">
      <c r="B30" s="999"/>
      <c r="C30" s="841"/>
      <c r="D30" s="839"/>
      <c r="E30" s="839"/>
      <c r="F30" s="1004" t="s">
        <v>28</v>
      </c>
      <c r="G30" s="1004"/>
      <c r="H30" s="1004"/>
      <c r="I30" s="839"/>
      <c r="J30" s="839"/>
      <c r="K30" s="846" t="s">
        <v>283</v>
      </c>
    </row>
    <row r="31" spans="2:11" ht="18.75" x14ac:dyDescent="0.15">
      <c r="B31" s="999"/>
      <c r="C31" s="842"/>
      <c r="D31" s="839"/>
      <c r="E31" s="839"/>
      <c r="F31" s="1004" t="s">
        <v>29</v>
      </c>
      <c r="G31" s="1004"/>
      <c r="H31" s="1004"/>
      <c r="I31" s="839"/>
      <c r="J31" s="839"/>
      <c r="K31" s="847"/>
    </row>
    <row r="32" spans="2:11" ht="18.75" x14ac:dyDescent="0.15">
      <c r="B32" s="1000"/>
      <c r="C32" s="842"/>
      <c r="D32" s="865"/>
      <c r="E32" s="865"/>
      <c r="F32" s="1004" t="s">
        <v>30</v>
      </c>
      <c r="G32" s="1004"/>
      <c r="H32" s="1004"/>
      <c r="I32" s="865"/>
      <c r="J32" s="865"/>
      <c r="K32" s="847"/>
    </row>
    <row r="33" spans="2:11" ht="18.75" x14ac:dyDescent="0.15">
      <c r="B33" s="835"/>
      <c r="C33" s="807"/>
      <c r="D33" s="828"/>
      <c r="E33" s="802"/>
      <c r="F33" s="825"/>
      <c r="G33" s="825"/>
      <c r="H33" s="825"/>
      <c r="I33" s="802"/>
      <c r="J33" s="828"/>
      <c r="K33" s="826"/>
    </row>
    <row r="34" spans="2:11" ht="14.25" customHeight="1" x14ac:dyDescent="0.15">
      <c r="B34" s="1008"/>
      <c r="C34" s="1014"/>
      <c r="D34" s="1013" t="str">
        <f>IF(ISBLANK(F34),"",SUM(F34:F35))</f>
        <v/>
      </c>
      <c r="E34" s="804"/>
      <c r="F34" s="827"/>
      <c r="G34" s="827" t="s">
        <v>168</v>
      </c>
      <c r="H34" s="827"/>
      <c r="I34" s="804"/>
      <c r="J34" s="1013" t="str">
        <f>IF(ISBLANK(H34),"",SUM(H34:H35))</f>
        <v/>
      </c>
      <c r="K34" s="1014"/>
    </row>
    <row r="35" spans="2:11" ht="14.25" customHeight="1" x14ac:dyDescent="0.15">
      <c r="B35" s="1009"/>
      <c r="C35" s="1014"/>
      <c r="D35" s="1013"/>
      <c r="E35" s="804"/>
      <c r="F35" s="827"/>
      <c r="G35" s="827" t="s">
        <v>168</v>
      </c>
      <c r="H35" s="827"/>
      <c r="I35" s="804"/>
      <c r="J35" s="1013"/>
      <c r="K35" s="1014"/>
    </row>
    <row r="36" spans="2:11" ht="18.75" x14ac:dyDescent="0.15">
      <c r="B36" s="1009"/>
      <c r="C36" s="808"/>
      <c r="D36" s="830"/>
      <c r="E36" s="804"/>
      <c r="F36" s="1007" t="s">
        <v>28</v>
      </c>
      <c r="G36" s="1007"/>
      <c r="H36" s="1007"/>
      <c r="I36" s="804"/>
      <c r="J36" s="830"/>
      <c r="K36" s="812"/>
    </row>
    <row r="37" spans="2:11" ht="18.75" x14ac:dyDescent="0.15">
      <c r="B37" s="1009"/>
      <c r="C37" s="809"/>
      <c r="D37" s="830"/>
      <c r="E37" s="804"/>
      <c r="F37" s="1007" t="s">
        <v>29</v>
      </c>
      <c r="G37" s="1007"/>
      <c r="H37" s="1007"/>
      <c r="I37" s="804"/>
      <c r="J37" s="830"/>
      <c r="K37" s="813"/>
    </row>
    <row r="38" spans="2:11" ht="18.75" x14ac:dyDescent="0.15">
      <c r="B38" s="1010"/>
      <c r="C38" s="809"/>
      <c r="D38" s="830"/>
      <c r="E38" s="804"/>
      <c r="F38" s="1007" t="s">
        <v>30</v>
      </c>
      <c r="G38" s="1007"/>
      <c r="H38" s="1007"/>
      <c r="I38" s="804"/>
      <c r="J38" s="830"/>
      <c r="K38" s="813"/>
    </row>
  </sheetData>
  <mergeCells count="52">
    <mergeCell ref="K16:K17"/>
    <mergeCell ref="B16:B20"/>
    <mergeCell ref="K4:K5"/>
    <mergeCell ref="F6:H6"/>
    <mergeCell ref="F7:H7"/>
    <mergeCell ref="F8:H8"/>
    <mergeCell ref="C10:C11"/>
    <mergeCell ref="D10:D11"/>
    <mergeCell ref="F14:H14"/>
    <mergeCell ref="C16:C17"/>
    <mergeCell ref="D16:D17"/>
    <mergeCell ref="F18:H18"/>
    <mergeCell ref="J16:J17"/>
    <mergeCell ref="F19:H19"/>
    <mergeCell ref="F20:H20"/>
    <mergeCell ref="J10:J11"/>
    <mergeCell ref="K28:K29"/>
    <mergeCell ref="J28:J29"/>
    <mergeCell ref="B28:B32"/>
    <mergeCell ref="F25:H25"/>
    <mergeCell ref="F26:H26"/>
    <mergeCell ref="B22:B26"/>
    <mergeCell ref="K22:K23"/>
    <mergeCell ref="F24:H24"/>
    <mergeCell ref="F32:H32"/>
    <mergeCell ref="C28:C29"/>
    <mergeCell ref="D28:D29"/>
    <mergeCell ref="F30:H30"/>
    <mergeCell ref="F31:H31"/>
    <mergeCell ref="C22:C23"/>
    <mergeCell ref="D22:D23"/>
    <mergeCell ref="J22:J23"/>
    <mergeCell ref="B34:B38"/>
    <mergeCell ref="C34:C35"/>
    <mergeCell ref="D34:D35"/>
    <mergeCell ref="J34:J35"/>
    <mergeCell ref="K34:K35"/>
    <mergeCell ref="F36:H36"/>
    <mergeCell ref="F37:H37"/>
    <mergeCell ref="F38:H38"/>
    <mergeCell ref="K10:K11"/>
    <mergeCell ref="B1:J1"/>
    <mergeCell ref="B4:B8"/>
    <mergeCell ref="B10:B14"/>
    <mergeCell ref="D2:J2"/>
    <mergeCell ref="C4:C5"/>
    <mergeCell ref="D4:D5"/>
    <mergeCell ref="E4:E5"/>
    <mergeCell ref="I4:I5"/>
    <mergeCell ref="J4:J5"/>
    <mergeCell ref="F12:H12"/>
    <mergeCell ref="F13:H13"/>
  </mergeCells>
  <phoneticPr fontId="27"/>
  <dataValidations count="1">
    <dataValidation type="list" allowBlank="1" showInputMessage="1" showErrorMessage="1" sqref="B4:B8 B10:B14 B16:B20 B22:B26 B28:B32 B34:B38" xr:uid="{00000000-0002-0000-03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8"/>
  <sheetViews>
    <sheetView topLeftCell="A13" zoomScale="80" zoomScaleNormal="80" zoomScaleSheetLayoutView="80" workbookViewId="0">
      <selection activeCell="N1" sqref="N1:W32"/>
    </sheetView>
  </sheetViews>
  <sheetFormatPr defaultColWidth="9" defaultRowHeight="13.5" x14ac:dyDescent="0.15"/>
  <cols>
    <col min="1" max="1" width="2.5" style="722" customWidth="1"/>
    <col min="2" max="2" width="4.375" style="723" customWidth="1"/>
    <col min="3" max="3" width="24.875" style="723" customWidth="1"/>
    <col min="4" max="4" width="4.375" style="723" customWidth="1"/>
    <col min="5" max="5" width="2.25" style="723" customWidth="1"/>
    <col min="6" max="8" width="3.5" style="723" customWidth="1"/>
    <col min="9" max="9" width="2.25" style="723" customWidth="1"/>
    <col min="10" max="10" width="4.375" style="723" customWidth="1"/>
    <col min="11" max="11" width="24.875" style="723" customWidth="1"/>
    <col min="12" max="12" width="2.5" style="722" customWidth="1"/>
    <col min="13" max="13" width="6.875" style="726" customWidth="1"/>
    <col min="14" max="14" width="4.375" style="723" customWidth="1"/>
    <col min="15" max="15" width="24.875" style="723" customWidth="1"/>
    <col min="16" max="16" width="4.375" style="723" customWidth="1"/>
    <col min="17" max="17" width="2.25" style="723" customWidth="1"/>
    <col min="18" max="20" width="3.5" style="723" customWidth="1"/>
    <col min="21" max="21" width="2.25" style="723" customWidth="1"/>
    <col min="22" max="22" width="4.375" style="723" customWidth="1"/>
    <col min="23" max="23" width="24.875" style="723" customWidth="1"/>
    <col min="24" max="16384" width="9" style="726"/>
  </cols>
  <sheetData>
    <row r="1" spans="2:23" ht="13.15" customHeight="1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767" t="s">
        <v>22</v>
      </c>
      <c r="N1" s="1020" t="s">
        <v>242</v>
      </c>
      <c r="O1" s="1020"/>
      <c r="P1" s="1020"/>
      <c r="Q1" s="1020"/>
      <c r="R1" s="1020"/>
      <c r="S1" s="1020"/>
      <c r="T1" s="1020"/>
      <c r="U1" s="1020"/>
      <c r="V1" s="1020"/>
      <c r="W1" s="801" t="s">
        <v>22</v>
      </c>
    </row>
    <row r="2" spans="2:23" ht="18.75" x14ac:dyDescent="0.15">
      <c r="B2" s="766"/>
      <c r="C2" s="790"/>
      <c r="D2" s="1023" t="s">
        <v>266</v>
      </c>
      <c r="E2" s="1021"/>
      <c r="F2" s="1021"/>
      <c r="G2" s="1021"/>
      <c r="H2" s="1021"/>
      <c r="I2" s="1021"/>
      <c r="J2" s="1021"/>
      <c r="K2" s="780"/>
      <c r="N2" s="800"/>
      <c r="O2" s="832"/>
      <c r="P2" s="1021" t="s">
        <v>272</v>
      </c>
      <c r="Q2" s="1021"/>
      <c r="R2" s="1021"/>
      <c r="S2" s="1021"/>
      <c r="T2" s="1021"/>
      <c r="U2" s="1021"/>
      <c r="V2" s="1021"/>
      <c r="W2" s="814"/>
    </row>
    <row r="3" spans="2:23" ht="18.75" x14ac:dyDescent="0.15">
      <c r="B3" s="789" t="s">
        <v>46</v>
      </c>
      <c r="C3" s="781"/>
      <c r="D3" s="782"/>
      <c r="E3" s="783"/>
      <c r="F3" s="784"/>
      <c r="G3" s="785"/>
      <c r="H3" s="786"/>
      <c r="I3" s="786"/>
      <c r="J3" s="787"/>
      <c r="K3" s="788" t="s">
        <v>215</v>
      </c>
      <c r="N3" s="834" t="s">
        <v>46</v>
      </c>
      <c r="O3" s="815"/>
      <c r="P3" s="816"/>
      <c r="Q3" s="817"/>
      <c r="R3" s="818"/>
      <c r="S3" s="819"/>
      <c r="T3" s="820"/>
      <c r="U3" s="820"/>
      <c r="V3" s="821"/>
      <c r="W3" s="822" t="s">
        <v>198</v>
      </c>
    </row>
    <row r="4" spans="2:23" ht="14.25" customHeight="1" x14ac:dyDescent="0.15">
      <c r="B4" s="1006" t="s">
        <v>48</v>
      </c>
      <c r="C4" s="1001" t="s">
        <v>52</v>
      </c>
      <c r="D4" s="1002">
        <v>2</v>
      </c>
      <c r="E4" s="1003"/>
      <c r="F4" s="792">
        <v>2</v>
      </c>
      <c r="G4" s="792" t="s">
        <v>81</v>
      </c>
      <c r="H4" s="792">
        <v>0</v>
      </c>
      <c r="I4" s="1003"/>
      <c r="J4" s="1002">
        <v>0</v>
      </c>
      <c r="K4" s="1001" t="s">
        <v>267</v>
      </c>
      <c r="N4" s="1006" t="s">
        <v>48</v>
      </c>
      <c r="O4" s="1001" t="s">
        <v>148</v>
      </c>
      <c r="P4" s="1002">
        <v>3</v>
      </c>
      <c r="Q4" s="1003"/>
      <c r="R4" s="829">
        <v>1</v>
      </c>
      <c r="S4" s="829" t="s">
        <v>81</v>
      </c>
      <c r="T4" s="829">
        <v>1</v>
      </c>
      <c r="U4" s="1003"/>
      <c r="V4" s="1002">
        <v>1</v>
      </c>
      <c r="W4" s="1001" t="s">
        <v>256</v>
      </c>
    </row>
    <row r="5" spans="2:23" ht="14.25" customHeight="1" x14ac:dyDescent="0.15">
      <c r="B5" s="999"/>
      <c r="C5" s="1001"/>
      <c r="D5" s="1002"/>
      <c r="E5" s="1003"/>
      <c r="F5" s="792">
        <v>0</v>
      </c>
      <c r="G5" s="792" t="s">
        <v>81</v>
      </c>
      <c r="H5" s="792">
        <v>0</v>
      </c>
      <c r="I5" s="1003"/>
      <c r="J5" s="1002"/>
      <c r="K5" s="1001"/>
      <c r="N5" s="999"/>
      <c r="O5" s="1001"/>
      <c r="P5" s="1002"/>
      <c r="Q5" s="1003"/>
      <c r="R5" s="829">
        <v>2</v>
      </c>
      <c r="S5" s="829" t="s">
        <v>81</v>
      </c>
      <c r="T5" s="829">
        <v>0</v>
      </c>
      <c r="U5" s="1003"/>
      <c r="V5" s="1002"/>
      <c r="W5" s="1001"/>
    </row>
    <row r="6" spans="2:23" ht="18.75" x14ac:dyDescent="0.15">
      <c r="B6" s="999"/>
      <c r="C6" s="771" t="s">
        <v>268</v>
      </c>
      <c r="D6" s="769"/>
      <c r="E6" s="769"/>
      <c r="F6" s="1004" t="s">
        <v>28</v>
      </c>
      <c r="G6" s="1004"/>
      <c r="H6" s="1004"/>
      <c r="I6" s="769"/>
      <c r="J6" s="769"/>
      <c r="K6" s="776"/>
      <c r="N6" s="999"/>
      <c r="O6" s="805" t="s">
        <v>273</v>
      </c>
      <c r="P6" s="803"/>
      <c r="Q6" s="803"/>
      <c r="R6" s="1004" t="s">
        <v>28</v>
      </c>
      <c r="S6" s="1004"/>
      <c r="T6" s="1004"/>
      <c r="U6" s="803"/>
      <c r="V6" s="803"/>
      <c r="W6" s="810" t="s">
        <v>200</v>
      </c>
    </row>
    <row r="7" spans="2:23" ht="18.75" x14ac:dyDescent="0.15">
      <c r="B7" s="999"/>
      <c r="C7" s="772"/>
      <c r="D7" s="769"/>
      <c r="E7" s="769"/>
      <c r="F7" s="1004" t="s">
        <v>29</v>
      </c>
      <c r="G7" s="1004"/>
      <c r="H7" s="1004"/>
      <c r="I7" s="769"/>
      <c r="J7" s="769"/>
      <c r="K7" s="777"/>
      <c r="N7" s="999"/>
      <c r="O7" s="806"/>
      <c r="P7" s="803"/>
      <c r="Q7" s="803"/>
      <c r="R7" s="1004" t="s">
        <v>29</v>
      </c>
      <c r="S7" s="1004"/>
      <c r="T7" s="1004"/>
      <c r="U7" s="803"/>
      <c r="V7" s="803"/>
      <c r="W7" s="811"/>
    </row>
    <row r="8" spans="2:23" ht="18.75" x14ac:dyDescent="0.15">
      <c r="B8" s="1000"/>
      <c r="C8" s="772"/>
      <c r="D8" s="793"/>
      <c r="E8" s="793"/>
      <c r="F8" s="1004" t="s">
        <v>30</v>
      </c>
      <c r="G8" s="1004"/>
      <c r="H8" s="1004"/>
      <c r="I8" s="793"/>
      <c r="J8" s="793"/>
      <c r="K8" s="777"/>
      <c r="N8" s="1000"/>
      <c r="O8" s="806"/>
      <c r="P8" s="831"/>
      <c r="Q8" s="831"/>
      <c r="R8" s="1004" t="s">
        <v>30</v>
      </c>
      <c r="S8" s="1004"/>
      <c r="T8" s="1004"/>
      <c r="U8" s="831"/>
      <c r="V8" s="831"/>
      <c r="W8" s="811"/>
    </row>
    <row r="9" spans="2:23" ht="18.75" x14ac:dyDescent="0.15">
      <c r="B9" s="799"/>
      <c r="C9" s="773"/>
      <c r="D9" s="796"/>
      <c r="E9" s="768"/>
      <c r="F9" s="798"/>
      <c r="G9" s="798"/>
      <c r="H9" s="798"/>
      <c r="I9" s="768"/>
      <c r="J9" s="796"/>
      <c r="K9" s="797"/>
      <c r="N9" s="835"/>
      <c r="O9" s="807"/>
      <c r="P9" s="828"/>
      <c r="Q9" s="802"/>
      <c r="R9" s="825"/>
      <c r="S9" s="825"/>
      <c r="T9" s="825"/>
      <c r="U9" s="802"/>
      <c r="V9" s="828"/>
      <c r="W9" s="826"/>
    </row>
    <row r="10" spans="2:23" ht="14.25" customHeight="1" x14ac:dyDescent="0.15">
      <c r="B10" s="1008" t="s">
        <v>48</v>
      </c>
      <c r="C10" s="1014" t="s">
        <v>106</v>
      </c>
      <c r="D10" s="1013">
        <v>0</v>
      </c>
      <c r="E10" s="770"/>
      <c r="F10" s="795">
        <v>0</v>
      </c>
      <c r="G10" s="795" t="s">
        <v>81</v>
      </c>
      <c r="H10" s="795">
        <v>0</v>
      </c>
      <c r="I10" s="770"/>
      <c r="J10" s="1013">
        <v>1</v>
      </c>
      <c r="K10" s="1014" t="s">
        <v>107</v>
      </c>
      <c r="N10" s="1008" t="s">
        <v>48</v>
      </c>
      <c r="O10" s="1014" t="s">
        <v>93</v>
      </c>
      <c r="P10" s="1013">
        <v>0</v>
      </c>
      <c r="Q10" s="804"/>
      <c r="R10" s="827">
        <v>0</v>
      </c>
      <c r="S10" s="827" t="s">
        <v>81</v>
      </c>
      <c r="T10" s="827">
        <v>0</v>
      </c>
      <c r="U10" s="804"/>
      <c r="V10" s="1013">
        <v>1</v>
      </c>
      <c r="W10" s="1014" t="s">
        <v>157</v>
      </c>
    </row>
    <row r="11" spans="2:23" ht="14.25" customHeight="1" x14ac:dyDescent="0.15">
      <c r="B11" s="1009"/>
      <c r="C11" s="1014"/>
      <c r="D11" s="1013"/>
      <c r="E11" s="770"/>
      <c r="F11" s="795">
        <v>0</v>
      </c>
      <c r="G11" s="795" t="s">
        <v>81</v>
      </c>
      <c r="H11" s="795">
        <v>1</v>
      </c>
      <c r="I11" s="770"/>
      <c r="J11" s="1013"/>
      <c r="K11" s="1014"/>
      <c r="N11" s="1009"/>
      <c r="O11" s="1014"/>
      <c r="P11" s="1013"/>
      <c r="Q11" s="804"/>
      <c r="R11" s="827">
        <v>0</v>
      </c>
      <c r="S11" s="827" t="s">
        <v>81</v>
      </c>
      <c r="T11" s="827">
        <v>1</v>
      </c>
      <c r="U11" s="804"/>
      <c r="V11" s="1013"/>
      <c r="W11" s="1014"/>
    </row>
    <row r="12" spans="2:23" ht="18.75" x14ac:dyDescent="0.15">
      <c r="B12" s="1009"/>
      <c r="C12" s="774"/>
      <c r="D12" s="791"/>
      <c r="E12" s="770"/>
      <c r="F12" s="1007" t="s">
        <v>28</v>
      </c>
      <c r="G12" s="1007"/>
      <c r="H12" s="1007"/>
      <c r="I12" s="770"/>
      <c r="J12" s="791"/>
      <c r="K12" s="778" t="s">
        <v>269</v>
      </c>
      <c r="N12" s="1009"/>
      <c r="O12" s="808"/>
      <c r="P12" s="830"/>
      <c r="Q12" s="804"/>
      <c r="R12" s="1007" t="s">
        <v>28</v>
      </c>
      <c r="S12" s="1007"/>
      <c r="T12" s="1007"/>
      <c r="U12" s="804"/>
      <c r="V12" s="830"/>
      <c r="W12" s="812" t="s">
        <v>82</v>
      </c>
    </row>
    <row r="13" spans="2:23" ht="18.75" x14ac:dyDescent="0.15">
      <c r="B13" s="1009"/>
      <c r="C13" s="775" t="s">
        <v>270</v>
      </c>
      <c r="D13" s="791"/>
      <c r="E13" s="770"/>
      <c r="F13" s="1007" t="s">
        <v>29</v>
      </c>
      <c r="G13" s="1007"/>
      <c r="H13" s="1007"/>
      <c r="I13" s="770"/>
      <c r="J13" s="791"/>
      <c r="K13" s="779"/>
      <c r="N13" s="1009"/>
      <c r="O13" s="809"/>
      <c r="P13" s="830"/>
      <c r="Q13" s="804"/>
      <c r="R13" s="1007" t="s">
        <v>29</v>
      </c>
      <c r="S13" s="1007"/>
      <c r="T13" s="1007"/>
      <c r="U13" s="804"/>
      <c r="V13" s="830"/>
      <c r="W13" s="813"/>
    </row>
    <row r="14" spans="2:23" ht="18.75" x14ac:dyDescent="0.15">
      <c r="B14" s="1010"/>
      <c r="C14" s="775"/>
      <c r="D14" s="791"/>
      <c r="E14" s="770"/>
      <c r="F14" s="1007" t="s">
        <v>30</v>
      </c>
      <c r="G14" s="1007"/>
      <c r="H14" s="1007"/>
      <c r="I14" s="770"/>
      <c r="J14" s="791"/>
      <c r="K14" s="779"/>
      <c r="N14" s="1010"/>
      <c r="O14" s="809"/>
      <c r="P14" s="830"/>
      <c r="Q14" s="804"/>
      <c r="R14" s="1007" t="s">
        <v>30</v>
      </c>
      <c r="S14" s="1007"/>
      <c r="T14" s="1007"/>
      <c r="U14" s="804"/>
      <c r="V14" s="830"/>
      <c r="W14" s="813"/>
    </row>
    <row r="15" spans="2:23" ht="18.75" x14ac:dyDescent="0.15">
      <c r="B15" s="799"/>
      <c r="C15" s="773"/>
      <c r="D15" s="796"/>
      <c r="E15" s="768"/>
      <c r="F15" s="798"/>
      <c r="G15" s="798"/>
      <c r="H15" s="798"/>
      <c r="I15" s="768"/>
      <c r="J15" s="796"/>
      <c r="K15" s="797"/>
      <c r="N15" s="835"/>
      <c r="O15" s="807"/>
      <c r="P15" s="828"/>
      <c r="Q15" s="802"/>
      <c r="R15" s="825"/>
      <c r="S15" s="825"/>
      <c r="T15" s="825"/>
      <c r="U15" s="802"/>
      <c r="V15" s="828"/>
      <c r="W15" s="826"/>
    </row>
    <row r="16" spans="2:23" ht="14.25" customHeight="1" x14ac:dyDescent="0.15">
      <c r="B16" s="1006" t="s">
        <v>48</v>
      </c>
      <c r="C16" s="1001" t="s">
        <v>51</v>
      </c>
      <c r="D16" s="1002">
        <v>0</v>
      </c>
      <c r="E16" s="794"/>
      <c r="F16" s="792">
        <v>0</v>
      </c>
      <c r="G16" s="792" t="s">
        <v>81</v>
      </c>
      <c r="H16" s="792">
        <v>0</v>
      </c>
      <c r="I16" s="794"/>
      <c r="J16" s="1002">
        <v>0</v>
      </c>
      <c r="K16" s="1001" t="s">
        <v>107</v>
      </c>
      <c r="N16" s="1006" t="s">
        <v>48</v>
      </c>
      <c r="O16" s="1001" t="s">
        <v>148</v>
      </c>
      <c r="P16" s="1002">
        <v>3</v>
      </c>
      <c r="Q16" s="833"/>
      <c r="R16" s="829">
        <v>1</v>
      </c>
      <c r="S16" s="829" t="s">
        <v>81</v>
      </c>
      <c r="T16" s="829">
        <v>1</v>
      </c>
      <c r="U16" s="833"/>
      <c r="V16" s="1002">
        <v>1</v>
      </c>
      <c r="W16" s="1001" t="s">
        <v>133</v>
      </c>
    </row>
    <row r="17" spans="2:23" ht="14.25" customHeight="1" x14ac:dyDescent="0.15">
      <c r="B17" s="999"/>
      <c r="C17" s="1001"/>
      <c r="D17" s="1002"/>
      <c r="E17" s="794"/>
      <c r="F17" s="792">
        <v>0</v>
      </c>
      <c r="G17" s="792" t="s">
        <v>81</v>
      </c>
      <c r="H17" s="792">
        <v>0</v>
      </c>
      <c r="I17" s="794"/>
      <c r="J17" s="1002"/>
      <c r="K17" s="1001"/>
      <c r="N17" s="999"/>
      <c r="O17" s="1001"/>
      <c r="P17" s="1002"/>
      <c r="Q17" s="833"/>
      <c r="R17" s="829">
        <v>2</v>
      </c>
      <c r="S17" s="829" t="s">
        <v>81</v>
      </c>
      <c r="T17" s="829">
        <v>0</v>
      </c>
      <c r="U17" s="833"/>
      <c r="V17" s="1002"/>
      <c r="W17" s="1001"/>
    </row>
    <row r="18" spans="2:23" ht="18.75" x14ac:dyDescent="0.15">
      <c r="B18" s="999"/>
      <c r="C18" s="771"/>
      <c r="D18" s="769"/>
      <c r="E18" s="769"/>
      <c r="F18" s="1004" t="s">
        <v>28</v>
      </c>
      <c r="G18" s="1004"/>
      <c r="H18" s="1004"/>
      <c r="I18" s="769"/>
      <c r="J18" s="769"/>
      <c r="K18" s="776"/>
      <c r="N18" s="999"/>
      <c r="O18" s="805" t="s">
        <v>274</v>
      </c>
      <c r="P18" s="803"/>
      <c r="Q18" s="803"/>
      <c r="R18" s="1004" t="s">
        <v>28</v>
      </c>
      <c r="S18" s="1004"/>
      <c r="T18" s="1004"/>
      <c r="U18" s="803"/>
      <c r="V18" s="803"/>
      <c r="W18" s="810" t="s">
        <v>275</v>
      </c>
    </row>
    <row r="19" spans="2:23" ht="18.75" x14ac:dyDescent="0.15">
      <c r="B19" s="999"/>
      <c r="C19" s="772"/>
      <c r="D19" s="769"/>
      <c r="E19" s="769"/>
      <c r="F19" s="1004" t="s">
        <v>29</v>
      </c>
      <c r="G19" s="1004"/>
      <c r="H19" s="1004"/>
      <c r="I19" s="769"/>
      <c r="J19" s="769"/>
      <c r="K19" s="777"/>
      <c r="N19" s="999"/>
      <c r="O19" s="806" t="s">
        <v>137</v>
      </c>
      <c r="P19" s="803"/>
      <c r="Q19" s="803"/>
      <c r="R19" s="1004" t="s">
        <v>29</v>
      </c>
      <c r="S19" s="1004"/>
      <c r="T19" s="1004"/>
      <c r="U19" s="803"/>
      <c r="V19" s="803"/>
      <c r="W19" s="811"/>
    </row>
    <row r="20" spans="2:23" ht="18.75" x14ac:dyDescent="0.15">
      <c r="B20" s="1000"/>
      <c r="C20" s="772"/>
      <c r="D20" s="793"/>
      <c r="E20" s="793"/>
      <c r="F20" s="1004" t="s">
        <v>30</v>
      </c>
      <c r="G20" s="1004"/>
      <c r="H20" s="1004"/>
      <c r="I20" s="793"/>
      <c r="J20" s="793"/>
      <c r="K20" s="777"/>
      <c r="N20" s="1000"/>
      <c r="O20" s="806"/>
      <c r="P20" s="831"/>
      <c r="Q20" s="831"/>
      <c r="R20" s="1004" t="s">
        <v>30</v>
      </c>
      <c r="S20" s="1004"/>
      <c r="T20" s="1004"/>
      <c r="U20" s="831"/>
      <c r="V20" s="831"/>
      <c r="W20" s="811"/>
    </row>
    <row r="21" spans="2:23" ht="18.75" x14ac:dyDescent="0.15">
      <c r="B21" s="799"/>
      <c r="C21" s="773"/>
      <c r="D21" s="796"/>
      <c r="E21" s="768"/>
      <c r="F21" s="798"/>
      <c r="G21" s="798"/>
      <c r="H21" s="798"/>
      <c r="I21" s="768"/>
      <c r="J21" s="796"/>
      <c r="K21" s="797"/>
      <c r="N21" s="835"/>
      <c r="O21" s="807"/>
      <c r="P21" s="828"/>
      <c r="Q21" s="802"/>
      <c r="R21" s="825"/>
      <c r="S21" s="825"/>
      <c r="T21" s="825"/>
      <c r="U21" s="802"/>
      <c r="V21" s="828"/>
      <c r="W21" s="826"/>
    </row>
    <row r="22" spans="2:23" ht="14.25" customHeight="1" x14ac:dyDescent="0.15">
      <c r="B22" s="1008" t="s">
        <v>48</v>
      </c>
      <c r="C22" s="1014" t="s">
        <v>50</v>
      </c>
      <c r="D22" s="1013">
        <v>8</v>
      </c>
      <c r="E22" s="770"/>
      <c r="F22" s="795">
        <v>5</v>
      </c>
      <c r="G22" s="795" t="s">
        <v>81</v>
      </c>
      <c r="H22" s="795">
        <v>0</v>
      </c>
      <c r="I22" s="770"/>
      <c r="J22" s="1013">
        <v>0</v>
      </c>
      <c r="K22" s="1014" t="s">
        <v>49</v>
      </c>
      <c r="N22" s="1008" t="s">
        <v>48</v>
      </c>
      <c r="O22" s="1014" t="s">
        <v>94</v>
      </c>
      <c r="P22" s="1013">
        <v>2</v>
      </c>
      <c r="Q22" s="804"/>
      <c r="R22" s="827">
        <v>0</v>
      </c>
      <c r="S22" s="827" t="s">
        <v>81</v>
      </c>
      <c r="T22" s="827">
        <v>1</v>
      </c>
      <c r="U22" s="804"/>
      <c r="V22" s="1013">
        <v>2</v>
      </c>
      <c r="W22" s="1014" t="s">
        <v>157</v>
      </c>
    </row>
    <row r="23" spans="2:23" ht="14.25" customHeight="1" x14ac:dyDescent="0.15">
      <c r="B23" s="1009"/>
      <c r="C23" s="1014"/>
      <c r="D23" s="1013"/>
      <c r="E23" s="770"/>
      <c r="F23" s="795">
        <v>3</v>
      </c>
      <c r="G23" s="795" t="s">
        <v>81</v>
      </c>
      <c r="H23" s="795">
        <v>0</v>
      </c>
      <c r="I23" s="770"/>
      <c r="J23" s="1013"/>
      <c r="K23" s="1014"/>
      <c r="N23" s="1009"/>
      <c r="O23" s="1014"/>
      <c r="P23" s="1013"/>
      <c r="Q23" s="804"/>
      <c r="R23" s="827">
        <v>2</v>
      </c>
      <c r="S23" s="827" t="s">
        <v>81</v>
      </c>
      <c r="T23" s="827">
        <v>1</v>
      </c>
      <c r="U23" s="804"/>
      <c r="V23" s="1013"/>
      <c r="W23" s="1014"/>
    </row>
    <row r="24" spans="2:23" ht="18.75" x14ac:dyDescent="0.15">
      <c r="B24" s="1009"/>
      <c r="C24" s="774" t="s">
        <v>271</v>
      </c>
      <c r="D24" s="791"/>
      <c r="E24" s="770"/>
      <c r="F24" s="1007" t="s">
        <v>28</v>
      </c>
      <c r="G24" s="1007"/>
      <c r="H24" s="1007"/>
      <c r="I24" s="770"/>
      <c r="J24" s="791"/>
      <c r="K24" s="778"/>
      <c r="N24" s="1009"/>
      <c r="O24" s="808" t="s">
        <v>276</v>
      </c>
      <c r="P24" s="830"/>
      <c r="Q24" s="804"/>
      <c r="R24" s="1007" t="s">
        <v>28</v>
      </c>
      <c r="S24" s="1007"/>
      <c r="T24" s="1007"/>
      <c r="U24" s="804"/>
      <c r="V24" s="830"/>
      <c r="W24" s="812" t="s">
        <v>277</v>
      </c>
    </row>
    <row r="25" spans="2:23" ht="18.75" x14ac:dyDescent="0.15">
      <c r="B25" s="1009"/>
      <c r="C25" s="775"/>
      <c r="D25" s="791"/>
      <c r="E25" s="770"/>
      <c r="F25" s="1007" t="s">
        <v>29</v>
      </c>
      <c r="G25" s="1007"/>
      <c r="H25" s="1007"/>
      <c r="I25" s="770"/>
      <c r="J25" s="791"/>
      <c r="K25" s="779"/>
      <c r="N25" s="1009"/>
      <c r="O25" s="809"/>
      <c r="P25" s="830"/>
      <c r="Q25" s="804"/>
      <c r="R25" s="1007" t="s">
        <v>29</v>
      </c>
      <c r="S25" s="1007"/>
      <c r="T25" s="1007"/>
      <c r="U25" s="804"/>
      <c r="V25" s="830"/>
      <c r="W25" s="813"/>
    </row>
    <row r="26" spans="2:23" ht="18.75" x14ac:dyDescent="0.15">
      <c r="B26" s="1010"/>
      <c r="C26" s="775"/>
      <c r="D26" s="791"/>
      <c r="E26" s="770"/>
      <c r="F26" s="1007" t="s">
        <v>30</v>
      </c>
      <c r="G26" s="1007"/>
      <c r="H26" s="1007"/>
      <c r="I26" s="770"/>
      <c r="J26" s="791"/>
      <c r="K26" s="779"/>
      <c r="N26" s="1010"/>
      <c r="O26" s="809"/>
      <c r="P26" s="830"/>
      <c r="Q26" s="804"/>
      <c r="R26" s="1007" t="s">
        <v>30</v>
      </c>
      <c r="S26" s="1007"/>
      <c r="T26" s="1007"/>
      <c r="U26" s="804"/>
      <c r="V26" s="830"/>
      <c r="W26" s="813"/>
    </row>
    <row r="27" spans="2:23" ht="18.75" x14ac:dyDescent="0.15">
      <c r="B27" s="762"/>
      <c r="C27" s="732"/>
      <c r="D27" s="755"/>
      <c r="E27" s="725"/>
      <c r="F27" s="752"/>
      <c r="G27" s="752"/>
      <c r="H27" s="752"/>
      <c r="I27" s="725"/>
      <c r="J27" s="755"/>
      <c r="K27" s="753"/>
      <c r="N27" s="828"/>
      <c r="O27" s="823"/>
      <c r="P27" s="828"/>
      <c r="Q27" s="828"/>
      <c r="R27" s="1017"/>
      <c r="S27" s="1017"/>
      <c r="T27" s="1017"/>
      <c r="U27" s="828"/>
      <c r="V27" s="828"/>
      <c r="W27" s="824"/>
    </row>
    <row r="28" spans="2:23" ht="14.25" customHeight="1" x14ac:dyDescent="0.15">
      <c r="B28" s="1006"/>
      <c r="C28" s="1001"/>
      <c r="D28" s="1002" t="s">
        <v>86</v>
      </c>
      <c r="E28" s="760"/>
      <c r="F28" s="756"/>
      <c r="G28" s="756" t="s">
        <v>81</v>
      </c>
      <c r="H28" s="756"/>
      <c r="I28" s="760"/>
      <c r="J28" s="1002" t="s">
        <v>86</v>
      </c>
      <c r="K28" s="1001"/>
      <c r="N28" s="1006" t="s">
        <v>48</v>
      </c>
      <c r="O28" s="1001" t="s">
        <v>56</v>
      </c>
      <c r="P28" s="1002">
        <v>0</v>
      </c>
      <c r="Q28" s="833"/>
      <c r="R28" s="829">
        <v>0</v>
      </c>
      <c r="S28" s="829" t="s">
        <v>81</v>
      </c>
      <c r="T28" s="829">
        <v>0</v>
      </c>
      <c r="U28" s="833"/>
      <c r="V28" s="1002">
        <v>0</v>
      </c>
      <c r="W28" s="1001" t="s">
        <v>96</v>
      </c>
    </row>
    <row r="29" spans="2:23" ht="14.25" customHeight="1" x14ac:dyDescent="0.15">
      <c r="B29" s="999"/>
      <c r="C29" s="1001"/>
      <c r="D29" s="1002"/>
      <c r="E29" s="760"/>
      <c r="F29" s="756"/>
      <c r="G29" s="756" t="s">
        <v>81</v>
      </c>
      <c r="H29" s="756"/>
      <c r="I29" s="760"/>
      <c r="J29" s="1002"/>
      <c r="K29" s="1001"/>
      <c r="N29" s="999"/>
      <c r="O29" s="1001"/>
      <c r="P29" s="1002"/>
      <c r="Q29" s="833"/>
      <c r="R29" s="829">
        <v>0</v>
      </c>
      <c r="S29" s="829" t="s">
        <v>81</v>
      </c>
      <c r="T29" s="829">
        <v>0</v>
      </c>
      <c r="U29" s="833"/>
      <c r="V29" s="1002"/>
      <c r="W29" s="1001"/>
    </row>
    <row r="30" spans="2:23" ht="18.75" x14ac:dyDescent="0.15">
      <c r="B30" s="999"/>
      <c r="C30" s="730"/>
      <c r="D30" s="727"/>
      <c r="E30" s="727"/>
      <c r="F30" s="1004" t="s">
        <v>28</v>
      </c>
      <c r="G30" s="1004"/>
      <c r="H30" s="1004"/>
      <c r="I30" s="727"/>
      <c r="J30" s="727"/>
      <c r="K30" s="735"/>
      <c r="N30" s="999"/>
      <c r="O30" s="805"/>
      <c r="P30" s="803"/>
      <c r="Q30" s="803"/>
      <c r="R30" s="1004" t="s">
        <v>28</v>
      </c>
      <c r="S30" s="1004"/>
      <c r="T30" s="1004"/>
      <c r="U30" s="803"/>
      <c r="V30" s="803"/>
      <c r="W30" s="810"/>
    </row>
    <row r="31" spans="2:23" ht="18.75" x14ac:dyDescent="0.15">
      <c r="B31" s="999"/>
      <c r="C31" s="731"/>
      <c r="D31" s="727"/>
      <c r="E31" s="727"/>
      <c r="F31" s="1004" t="s">
        <v>29</v>
      </c>
      <c r="G31" s="1004"/>
      <c r="H31" s="1004"/>
      <c r="I31" s="727"/>
      <c r="J31" s="727"/>
      <c r="K31" s="736"/>
      <c r="N31" s="999"/>
      <c r="O31" s="806"/>
      <c r="P31" s="803"/>
      <c r="Q31" s="803"/>
      <c r="R31" s="1004" t="s">
        <v>29</v>
      </c>
      <c r="S31" s="1004"/>
      <c r="T31" s="1004"/>
      <c r="U31" s="803"/>
      <c r="V31" s="803"/>
      <c r="W31" s="811"/>
    </row>
    <row r="32" spans="2:23" ht="18.75" x14ac:dyDescent="0.15">
      <c r="B32" s="1000"/>
      <c r="C32" s="731"/>
      <c r="D32" s="758"/>
      <c r="E32" s="758"/>
      <c r="F32" s="1004" t="s">
        <v>30</v>
      </c>
      <c r="G32" s="1004"/>
      <c r="H32" s="1004"/>
      <c r="I32" s="758"/>
      <c r="J32" s="758"/>
      <c r="K32" s="736"/>
      <c r="N32" s="1000"/>
      <c r="O32" s="806"/>
      <c r="P32" s="831"/>
      <c r="Q32" s="831"/>
      <c r="R32" s="1004" t="s">
        <v>30</v>
      </c>
      <c r="S32" s="1004"/>
      <c r="T32" s="1004"/>
      <c r="U32" s="831"/>
      <c r="V32" s="831"/>
      <c r="W32" s="811"/>
    </row>
    <row r="33" spans="2:23" ht="18.75" x14ac:dyDescent="0.15">
      <c r="B33" s="762"/>
      <c r="C33" s="732"/>
      <c r="D33" s="755"/>
      <c r="E33" s="725"/>
      <c r="F33" s="752"/>
      <c r="G33" s="752"/>
      <c r="H33" s="752"/>
      <c r="I33" s="725"/>
      <c r="J33" s="755"/>
      <c r="K33" s="753"/>
      <c r="N33" s="762"/>
      <c r="O33" s="732"/>
      <c r="P33" s="755"/>
      <c r="Q33" s="725"/>
      <c r="R33" s="752"/>
      <c r="S33" s="752"/>
      <c r="T33" s="752"/>
      <c r="U33" s="725"/>
      <c r="V33" s="755"/>
      <c r="W33" s="753"/>
    </row>
    <row r="34" spans="2:23" ht="14.25" customHeight="1" x14ac:dyDescent="0.15">
      <c r="B34" s="1008"/>
      <c r="C34" s="1014"/>
      <c r="D34" s="1013"/>
      <c r="E34" s="728"/>
      <c r="F34" s="754"/>
      <c r="G34" s="754" t="s">
        <v>81</v>
      </c>
      <c r="H34" s="754"/>
      <c r="I34" s="728"/>
      <c r="J34" s="1013"/>
      <c r="K34" s="1014"/>
      <c r="N34" s="1008"/>
      <c r="O34" s="1014"/>
      <c r="P34" s="1013" t="s">
        <v>86</v>
      </c>
      <c r="Q34" s="728"/>
      <c r="R34" s="754"/>
      <c r="S34" s="754" t="s">
        <v>81</v>
      </c>
      <c r="T34" s="754"/>
      <c r="U34" s="728"/>
      <c r="V34" s="1013" t="s">
        <v>86</v>
      </c>
      <c r="W34" s="1014"/>
    </row>
    <row r="35" spans="2:23" ht="14.25" customHeight="1" x14ac:dyDescent="0.15">
      <c r="B35" s="1009"/>
      <c r="C35" s="1014"/>
      <c r="D35" s="1013"/>
      <c r="E35" s="728"/>
      <c r="F35" s="754"/>
      <c r="G35" s="754" t="s">
        <v>81</v>
      </c>
      <c r="H35" s="754"/>
      <c r="I35" s="728"/>
      <c r="J35" s="1013"/>
      <c r="K35" s="1014"/>
      <c r="N35" s="1009"/>
      <c r="O35" s="1014"/>
      <c r="P35" s="1013"/>
      <c r="Q35" s="728"/>
      <c r="R35" s="754"/>
      <c r="S35" s="754" t="s">
        <v>81</v>
      </c>
      <c r="T35" s="754"/>
      <c r="U35" s="728"/>
      <c r="V35" s="1013"/>
      <c r="W35" s="1014"/>
    </row>
    <row r="36" spans="2:23" ht="18.75" x14ac:dyDescent="0.15">
      <c r="B36" s="1009"/>
      <c r="C36" s="733"/>
      <c r="D36" s="757"/>
      <c r="E36" s="728"/>
      <c r="F36" s="1007" t="s">
        <v>28</v>
      </c>
      <c r="G36" s="1007"/>
      <c r="H36" s="1007"/>
      <c r="I36" s="728"/>
      <c r="J36" s="757"/>
      <c r="K36" s="737"/>
      <c r="N36" s="1009"/>
      <c r="O36" s="733"/>
      <c r="P36" s="757"/>
      <c r="Q36" s="728"/>
      <c r="R36" s="1007" t="s">
        <v>28</v>
      </c>
      <c r="S36" s="1007"/>
      <c r="T36" s="1007"/>
      <c r="U36" s="728"/>
      <c r="V36" s="757"/>
      <c r="W36" s="737"/>
    </row>
    <row r="37" spans="2:23" ht="18.75" x14ac:dyDescent="0.15">
      <c r="B37" s="1009"/>
      <c r="C37" s="734"/>
      <c r="D37" s="757"/>
      <c r="E37" s="728"/>
      <c r="F37" s="1007" t="s">
        <v>29</v>
      </c>
      <c r="G37" s="1007"/>
      <c r="H37" s="1007"/>
      <c r="I37" s="728"/>
      <c r="J37" s="757"/>
      <c r="K37" s="738"/>
      <c r="N37" s="1009"/>
      <c r="O37" s="734"/>
      <c r="P37" s="757"/>
      <c r="Q37" s="728"/>
      <c r="R37" s="1007" t="s">
        <v>29</v>
      </c>
      <c r="S37" s="1007"/>
      <c r="T37" s="1007"/>
      <c r="U37" s="728"/>
      <c r="V37" s="757"/>
      <c r="W37" s="738"/>
    </row>
    <row r="38" spans="2:23" ht="18.75" x14ac:dyDescent="0.15">
      <c r="B38" s="1010"/>
      <c r="C38" s="734"/>
      <c r="D38" s="757"/>
      <c r="E38" s="728"/>
      <c r="F38" s="1007" t="s">
        <v>30</v>
      </c>
      <c r="G38" s="1007"/>
      <c r="H38" s="1007"/>
      <c r="I38" s="728"/>
      <c r="J38" s="757"/>
      <c r="K38" s="738"/>
      <c r="N38" s="1010"/>
      <c r="O38" s="734"/>
      <c r="P38" s="757"/>
      <c r="Q38" s="728"/>
      <c r="R38" s="1007" t="s">
        <v>30</v>
      </c>
      <c r="S38" s="1007"/>
      <c r="T38" s="1007"/>
      <c r="U38" s="728"/>
      <c r="V38" s="757"/>
      <c r="W38" s="738"/>
    </row>
    <row r="39" spans="2:23" ht="18.75" x14ac:dyDescent="0.15">
      <c r="B39" s="762"/>
      <c r="C39" s="732"/>
      <c r="D39" s="755"/>
      <c r="E39" s="725"/>
      <c r="F39" s="752"/>
      <c r="G39" s="752"/>
      <c r="H39" s="752"/>
      <c r="I39" s="725"/>
      <c r="J39" s="755"/>
      <c r="K39" s="753"/>
      <c r="N39" s="762"/>
      <c r="O39" s="732"/>
      <c r="P39" s="755"/>
      <c r="Q39" s="725"/>
      <c r="R39" s="752"/>
      <c r="S39" s="752"/>
      <c r="T39" s="752"/>
      <c r="U39" s="725"/>
      <c r="V39" s="755"/>
      <c r="W39" s="753"/>
    </row>
    <row r="40" spans="2:23" ht="14.25" customHeight="1" x14ac:dyDescent="0.15">
      <c r="B40" s="1018"/>
      <c r="C40" s="1016"/>
      <c r="D40" s="1019"/>
      <c r="E40" s="725"/>
      <c r="F40" s="752"/>
      <c r="G40" s="752"/>
      <c r="H40" s="752"/>
      <c r="I40" s="725"/>
      <c r="J40" s="1019"/>
      <c r="K40" s="1016"/>
      <c r="N40" s="1018"/>
      <c r="O40" s="1016"/>
      <c r="P40" s="1019"/>
      <c r="Q40" s="725"/>
      <c r="R40" s="752"/>
      <c r="S40" s="752"/>
      <c r="T40" s="752"/>
      <c r="U40" s="725"/>
      <c r="V40" s="1019"/>
      <c r="W40" s="1016"/>
    </row>
    <row r="41" spans="2:23" ht="14.25" customHeight="1" x14ac:dyDescent="0.15">
      <c r="B41" s="1018"/>
      <c r="C41" s="1016"/>
      <c r="D41" s="1019"/>
      <c r="E41" s="725"/>
      <c r="F41" s="752"/>
      <c r="G41" s="752"/>
      <c r="H41" s="752"/>
      <c r="I41" s="725"/>
      <c r="J41" s="1019"/>
      <c r="K41" s="1016"/>
      <c r="N41" s="1018"/>
      <c r="O41" s="1016"/>
      <c r="P41" s="1019"/>
      <c r="Q41" s="725"/>
      <c r="R41" s="752"/>
      <c r="S41" s="752"/>
      <c r="T41" s="752"/>
      <c r="U41" s="725"/>
      <c r="V41" s="1019"/>
      <c r="W41" s="1016"/>
    </row>
    <row r="42" spans="2:23" ht="18.75" x14ac:dyDescent="0.15">
      <c r="B42" s="762"/>
      <c r="C42" s="748"/>
      <c r="D42" s="755"/>
      <c r="E42" s="725"/>
      <c r="F42" s="1017"/>
      <c r="G42" s="1017"/>
      <c r="H42" s="1017"/>
      <c r="I42" s="725"/>
      <c r="J42" s="755"/>
      <c r="K42" s="749"/>
      <c r="N42" s="762"/>
      <c r="O42" s="748"/>
      <c r="P42" s="755"/>
      <c r="Q42" s="725"/>
      <c r="R42" s="1017"/>
      <c r="S42" s="1017"/>
      <c r="T42" s="1017"/>
      <c r="U42" s="725"/>
      <c r="V42" s="755"/>
      <c r="W42" s="749"/>
    </row>
    <row r="43" spans="2:23" ht="18.75" x14ac:dyDescent="0.15">
      <c r="B43" s="762"/>
      <c r="C43" s="748"/>
      <c r="D43" s="755"/>
      <c r="E43" s="725"/>
      <c r="F43" s="1017"/>
      <c r="G43" s="1017"/>
      <c r="H43" s="1017"/>
      <c r="I43" s="725"/>
      <c r="J43" s="755"/>
      <c r="K43" s="749"/>
      <c r="N43" s="762"/>
      <c r="O43" s="748"/>
      <c r="P43" s="755"/>
      <c r="Q43" s="725"/>
      <c r="R43" s="1017"/>
      <c r="S43" s="1017"/>
      <c r="T43" s="1017"/>
      <c r="U43" s="725"/>
      <c r="V43" s="755"/>
      <c r="W43" s="749"/>
    </row>
    <row r="44" spans="2:23" ht="18.75" x14ac:dyDescent="0.15">
      <c r="B44" s="762"/>
      <c r="C44" s="748"/>
      <c r="D44" s="755"/>
      <c r="E44" s="725"/>
      <c r="F44" s="1017"/>
      <c r="G44" s="1017"/>
      <c r="H44" s="1017"/>
      <c r="I44" s="725"/>
      <c r="J44" s="755"/>
      <c r="K44" s="749"/>
      <c r="N44" s="762"/>
      <c r="O44" s="748"/>
      <c r="P44" s="755"/>
      <c r="Q44" s="725"/>
      <c r="R44" s="1017"/>
      <c r="S44" s="1017"/>
      <c r="T44" s="1017"/>
      <c r="U44" s="725"/>
      <c r="V44" s="755"/>
      <c r="W44" s="749"/>
    </row>
    <row r="45" spans="2:23" x14ac:dyDescent="0.15">
      <c r="B45" s="70"/>
      <c r="C45" s="750"/>
      <c r="D45" s="751"/>
      <c r="E45" s="751"/>
      <c r="F45" s="750"/>
      <c r="G45" s="750"/>
      <c r="H45" s="750"/>
      <c r="I45" s="751"/>
      <c r="J45" s="751"/>
      <c r="K45" s="750"/>
      <c r="N45" s="70"/>
      <c r="O45" s="750"/>
      <c r="P45" s="751"/>
      <c r="Q45" s="751"/>
      <c r="R45" s="750"/>
      <c r="S45" s="750"/>
      <c r="T45" s="750"/>
      <c r="U45" s="751"/>
      <c r="V45" s="751"/>
      <c r="W45" s="750"/>
    </row>
    <row r="46" spans="2:23" x14ac:dyDescent="0.15">
      <c r="B46" s="71"/>
      <c r="K46" s="729"/>
      <c r="N46" s="71"/>
      <c r="W46" s="729"/>
    </row>
    <row r="47" spans="2:23" x14ac:dyDescent="0.15">
      <c r="B47" s="71"/>
      <c r="N47" s="71"/>
    </row>
    <row r="48" spans="2:23" x14ac:dyDescent="0.15">
      <c r="B48" s="71"/>
      <c r="N48" s="71"/>
    </row>
  </sheetData>
  <mergeCells count="121">
    <mergeCell ref="W28:W29"/>
    <mergeCell ref="R30:T30"/>
    <mergeCell ref="N22:N26"/>
    <mergeCell ref="O22:O23"/>
    <mergeCell ref="P22:P23"/>
    <mergeCell ref="V22:V23"/>
    <mergeCell ref="W22:W23"/>
    <mergeCell ref="R24:T24"/>
    <mergeCell ref="R32:T32"/>
    <mergeCell ref="R25:T25"/>
    <mergeCell ref="R26:T26"/>
    <mergeCell ref="R27:T27"/>
    <mergeCell ref="R31:T31"/>
    <mergeCell ref="N1:V1"/>
    <mergeCell ref="N4:N8"/>
    <mergeCell ref="N10:N14"/>
    <mergeCell ref="P2:V2"/>
    <mergeCell ref="O4:O5"/>
    <mergeCell ref="P4:P5"/>
    <mergeCell ref="Q4:Q5"/>
    <mergeCell ref="U4:U5"/>
    <mergeCell ref="V4:V5"/>
    <mergeCell ref="R12:T12"/>
    <mergeCell ref="R13:T13"/>
    <mergeCell ref="R6:T6"/>
    <mergeCell ref="R7:T7"/>
    <mergeCell ref="R8:T8"/>
    <mergeCell ref="P16:P17"/>
    <mergeCell ref="R18:T18"/>
    <mergeCell ref="V16:V17"/>
    <mergeCell ref="D10:D11"/>
    <mergeCell ref="W4:W5"/>
    <mergeCell ref="O10:O11"/>
    <mergeCell ref="F14:H14"/>
    <mergeCell ref="F20:H20"/>
    <mergeCell ref="J10:J11"/>
    <mergeCell ref="K10:K11"/>
    <mergeCell ref="F12:H12"/>
    <mergeCell ref="F13:H13"/>
    <mergeCell ref="N16:N20"/>
    <mergeCell ref="O16:O17"/>
    <mergeCell ref="P10:P11"/>
    <mergeCell ref="V10:V11"/>
    <mergeCell ref="W10:W11"/>
    <mergeCell ref="R19:T19"/>
    <mergeCell ref="R20:T20"/>
    <mergeCell ref="W16:W17"/>
    <mergeCell ref="R14:T14"/>
    <mergeCell ref="K22:K23"/>
    <mergeCell ref="F24:H24"/>
    <mergeCell ref="F26:H26"/>
    <mergeCell ref="C16:C17"/>
    <mergeCell ref="D16:D17"/>
    <mergeCell ref="J16:J17"/>
    <mergeCell ref="K16:K17"/>
    <mergeCell ref="F18:H18"/>
    <mergeCell ref="F19:H19"/>
    <mergeCell ref="V34:V35"/>
    <mergeCell ref="W34:W35"/>
    <mergeCell ref="F36:H36"/>
    <mergeCell ref="R36:T36"/>
    <mergeCell ref="F37:H37"/>
    <mergeCell ref="R37:T37"/>
    <mergeCell ref="F32:H32"/>
    <mergeCell ref="B34:B38"/>
    <mergeCell ref="C34:C35"/>
    <mergeCell ref="D34:D35"/>
    <mergeCell ref="J34:J35"/>
    <mergeCell ref="K34:K35"/>
    <mergeCell ref="N34:N38"/>
    <mergeCell ref="O34:O35"/>
    <mergeCell ref="P34:P35"/>
    <mergeCell ref="B28:B32"/>
    <mergeCell ref="C28:C29"/>
    <mergeCell ref="D28:D29"/>
    <mergeCell ref="J28:J29"/>
    <mergeCell ref="K28:K29"/>
    <mergeCell ref="N28:N32"/>
    <mergeCell ref="O28:O29"/>
    <mergeCell ref="P28:P29"/>
    <mergeCell ref="V28:V29"/>
    <mergeCell ref="V40:V41"/>
    <mergeCell ref="W40:W41"/>
    <mergeCell ref="F42:H42"/>
    <mergeCell ref="R42:T42"/>
    <mergeCell ref="F43:H43"/>
    <mergeCell ref="R43:T43"/>
    <mergeCell ref="F38:H38"/>
    <mergeCell ref="R38:T38"/>
    <mergeCell ref="B40:B41"/>
    <mergeCell ref="C40:C41"/>
    <mergeCell ref="D40:D41"/>
    <mergeCell ref="J40:J41"/>
    <mergeCell ref="K40:K41"/>
    <mergeCell ref="N40:N41"/>
    <mergeCell ref="O40:O41"/>
    <mergeCell ref="P40:P41"/>
    <mergeCell ref="F44:H44"/>
    <mergeCell ref="R44:T44"/>
    <mergeCell ref="K4:K5"/>
    <mergeCell ref="B1:J1"/>
    <mergeCell ref="D2:J2"/>
    <mergeCell ref="B4:B8"/>
    <mergeCell ref="C4:C5"/>
    <mergeCell ref="D4:D5"/>
    <mergeCell ref="E4:E5"/>
    <mergeCell ref="I4:I5"/>
    <mergeCell ref="J4:J5"/>
    <mergeCell ref="F8:H8"/>
    <mergeCell ref="F6:H6"/>
    <mergeCell ref="F7:H7"/>
    <mergeCell ref="B10:B14"/>
    <mergeCell ref="C10:C11"/>
    <mergeCell ref="F25:H25"/>
    <mergeCell ref="B16:B20"/>
    <mergeCell ref="F30:H30"/>
    <mergeCell ref="F31:H31"/>
    <mergeCell ref="B22:B26"/>
    <mergeCell ref="C22:C23"/>
    <mergeCell ref="D22:D23"/>
    <mergeCell ref="J22:J23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4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8"/>
  <sheetViews>
    <sheetView zoomScale="80" zoomScaleNormal="80" zoomScaleSheetLayoutView="80" workbookViewId="0">
      <selection activeCell="N1" sqref="N1:W33"/>
    </sheetView>
  </sheetViews>
  <sheetFormatPr defaultColWidth="9" defaultRowHeight="13.5" x14ac:dyDescent="0.15"/>
  <cols>
    <col min="1" max="1" width="2.5" style="654" customWidth="1"/>
    <col min="2" max="2" width="4.375" style="137" customWidth="1"/>
    <col min="3" max="3" width="24.875" style="137" customWidth="1"/>
    <col min="4" max="4" width="4.375" style="137" customWidth="1"/>
    <col min="5" max="5" width="2.25" style="137" customWidth="1"/>
    <col min="6" max="8" width="3.5" style="137" customWidth="1"/>
    <col min="9" max="9" width="2.25" style="137" customWidth="1"/>
    <col min="10" max="10" width="4.375" style="137" customWidth="1"/>
    <col min="11" max="11" width="24.875" style="137" customWidth="1"/>
    <col min="12" max="12" width="2.5" style="654" customWidth="1"/>
    <col min="13" max="13" width="6.875" style="49" customWidth="1"/>
    <col min="14" max="14" width="4.375" style="137" customWidth="1"/>
    <col min="15" max="15" width="24.875" style="137" customWidth="1"/>
    <col min="16" max="16" width="4.375" style="137" customWidth="1"/>
    <col min="17" max="17" width="2.25" style="137" customWidth="1"/>
    <col min="18" max="20" width="3.5" style="137" customWidth="1"/>
    <col min="21" max="21" width="2.25" style="137" customWidth="1"/>
    <col min="22" max="22" width="4.375" style="137" customWidth="1"/>
    <col min="23" max="23" width="24.875" style="137" customWidth="1"/>
    <col min="24" max="16384" width="9" style="49"/>
  </cols>
  <sheetData>
    <row r="1" spans="2:23" ht="17.25" x14ac:dyDescent="0.15">
      <c r="B1" s="1020" t="s">
        <v>242</v>
      </c>
      <c r="C1" s="1020"/>
      <c r="D1" s="1020"/>
      <c r="E1" s="1020"/>
      <c r="F1" s="1020"/>
      <c r="G1" s="1020"/>
      <c r="H1" s="1020"/>
      <c r="I1" s="1020"/>
      <c r="J1" s="1020"/>
      <c r="K1" s="689" t="s">
        <v>22</v>
      </c>
      <c r="N1" s="1020" t="s">
        <v>77</v>
      </c>
      <c r="O1" s="1020"/>
      <c r="P1" s="1020"/>
      <c r="Q1" s="1020"/>
      <c r="R1" s="1020"/>
      <c r="S1" s="1020"/>
      <c r="T1" s="1020"/>
      <c r="U1" s="1020"/>
      <c r="V1" s="1020"/>
      <c r="W1" s="724" t="s">
        <v>22</v>
      </c>
    </row>
    <row r="2" spans="2:23" ht="18.75" x14ac:dyDescent="0.15">
      <c r="B2" s="688"/>
      <c r="C2" s="718"/>
      <c r="D2" s="1021" t="s">
        <v>252</v>
      </c>
      <c r="E2" s="1021"/>
      <c r="F2" s="1021"/>
      <c r="G2" s="1021"/>
      <c r="H2" s="1021"/>
      <c r="I2" s="1021"/>
      <c r="J2" s="1021"/>
      <c r="K2" s="702"/>
      <c r="N2" s="722"/>
      <c r="O2" s="759" t="s">
        <v>258</v>
      </c>
      <c r="P2" s="1021" t="s">
        <v>259</v>
      </c>
      <c r="Q2" s="1021"/>
      <c r="R2" s="1021"/>
      <c r="S2" s="1021"/>
      <c r="T2" s="1021"/>
      <c r="U2" s="1021"/>
      <c r="V2" s="1021"/>
      <c r="W2" s="739"/>
    </row>
    <row r="3" spans="2:23" ht="18.75" x14ac:dyDescent="0.15">
      <c r="B3" s="720" t="s">
        <v>46</v>
      </c>
      <c r="C3" s="703"/>
      <c r="D3" s="704"/>
      <c r="E3" s="705"/>
      <c r="F3" s="706"/>
      <c r="G3" s="707"/>
      <c r="H3" s="708"/>
      <c r="I3" s="708"/>
      <c r="J3" s="709"/>
      <c r="K3" s="710" t="s">
        <v>215</v>
      </c>
      <c r="N3" s="761" t="s">
        <v>46</v>
      </c>
      <c r="O3" s="740"/>
      <c r="P3" s="741"/>
      <c r="Q3" s="742"/>
      <c r="R3" s="743"/>
      <c r="S3" s="744"/>
      <c r="T3" s="745"/>
      <c r="U3" s="745"/>
      <c r="V3" s="746"/>
      <c r="W3" s="747" t="s">
        <v>160</v>
      </c>
    </row>
    <row r="4" spans="2:23" ht="14.25" customHeight="1" x14ac:dyDescent="0.15">
      <c r="B4" s="1006" t="s">
        <v>48</v>
      </c>
      <c r="C4" s="1001" t="s">
        <v>93</v>
      </c>
      <c r="D4" s="1002">
        <v>3</v>
      </c>
      <c r="E4" s="1003"/>
      <c r="F4" s="715">
        <v>1</v>
      </c>
      <c r="G4" s="715" t="s">
        <v>81</v>
      </c>
      <c r="H4" s="715">
        <v>0</v>
      </c>
      <c r="I4" s="1003"/>
      <c r="J4" s="1002">
        <v>0</v>
      </c>
      <c r="K4" s="1001" t="s">
        <v>96</v>
      </c>
      <c r="N4" s="1006" t="s">
        <v>48</v>
      </c>
      <c r="O4" s="1001" t="s">
        <v>51</v>
      </c>
      <c r="P4" s="1002">
        <v>0</v>
      </c>
      <c r="Q4" s="1003"/>
      <c r="R4" s="756">
        <v>0</v>
      </c>
      <c r="S4" s="756" t="s">
        <v>81</v>
      </c>
      <c r="T4" s="756">
        <v>2</v>
      </c>
      <c r="U4" s="1003"/>
      <c r="V4" s="1002">
        <v>3</v>
      </c>
      <c r="W4" s="1001" t="s">
        <v>260</v>
      </c>
    </row>
    <row r="5" spans="2:23" ht="14.25" customHeight="1" x14ac:dyDescent="0.15">
      <c r="B5" s="999"/>
      <c r="C5" s="1001"/>
      <c r="D5" s="1002"/>
      <c r="E5" s="1003"/>
      <c r="F5" s="715">
        <v>2</v>
      </c>
      <c r="G5" s="715" t="s">
        <v>81</v>
      </c>
      <c r="H5" s="715">
        <v>0</v>
      </c>
      <c r="I5" s="1003"/>
      <c r="J5" s="1002"/>
      <c r="K5" s="1001"/>
      <c r="N5" s="999"/>
      <c r="O5" s="1001"/>
      <c r="P5" s="1002"/>
      <c r="Q5" s="1003"/>
      <c r="R5" s="756">
        <v>0</v>
      </c>
      <c r="S5" s="756" t="s">
        <v>81</v>
      </c>
      <c r="T5" s="756">
        <v>1</v>
      </c>
      <c r="U5" s="1003"/>
      <c r="V5" s="1002"/>
      <c r="W5" s="1001"/>
    </row>
    <row r="6" spans="2:23" ht="18.75" x14ac:dyDescent="0.15">
      <c r="B6" s="999"/>
      <c r="C6" s="693" t="s">
        <v>253</v>
      </c>
      <c r="D6" s="691"/>
      <c r="E6" s="691"/>
      <c r="F6" s="1004" t="s">
        <v>28</v>
      </c>
      <c r="G6" s="1004"/>
      <c r="H6" s="1004"/>
      <c r="I6" s="691"/>
      <c r="J6" s="691"/>
      <c r="K6" s="698"/>
      <c r="N6" s="999"/>
      <c r="O6" s="764"/>
      <c r="P6" s="727"/>
      <c r="Q6" s="727"/>
      <c r="R6" s="1004" t="s">
        <v>28</v>
      </c>
      <c r="S6" s="1004"/>
      <c r="T6" s="1004"/>
      <c r="U6" s="727"/>
      <c r="V6" s="727"/>
      <c r="W6" s="765" t="s">
        <v>261</v>
      </c>
    </row>
    <row r="7" spans="2:23" ht="18.75" x14ac:dyDescent="0.15">
      <c r="B7" s="999"/>
      <c r="C7" s="694"/>
      <c r="D7" s="691"/>
      <c r="E7" s="691"/>
      <c r="F7" s="1004" t="s">
        <v>29</v>
      </c>
      <c r="G7" s="1004"/>
      <c r="H7" s="1004"/>
      <c r="I7" s="691"/>
      <c r="J7" s="691"/>
      <c r="K7" s="699"/>
      <c r="N7" s="999"/>
      <c r="O7" s="731"/>
      <c r="P7" s="727"/>
      <c r="Q7" s="727"/>
      <c r="R7" s="1004" t="s">
        <v>29</v>
      </c>
      <c r="S7" s="1004"/>
      <c r="T7" s="1004"/>
      <c r="U7" s="727"/>
      <c r="V7" s="727"/>
      <c r="W7" s="736"/>
    </row>
    <row r="8" spans="2:23" ht="18.75" x14ac:dyDescent="0.15">
      <c r="B8" s="1000"/>
      <c r="C8" s="694"/>
      <c r="D8" s="717"/>
      <c r="E8" s="717"/>
      <c r="F8" s="1004" t="s">
        <v>30</v>
      </c>
      <c r="G8" s="1004"/>
      <c r="H8" s="1004"/>
      <c r="I8" s="717"/>
      <c r="J8" s="717"/>
      <c r="K8" s="699"/>
      <c r="N8" s="1000"/>
      <c r="O8" s="731"/>
      <c r="P8" s="758"/>
      <c r="Q8" s="758"/>
      <c r="R8" s="1004" t="s">
        <v>30</v>
      </c>
      <c r="S8" s="1004"/>
      <c r="T8" s="1004"/>
      <c r="U8" s="758"/>
      <c r="V8" s="758"/>
      <c r="W8" s="736"/>
    </row>
    <row r="9" spans="2:23" ht="18.75" x14ac:dyDescent="0.15">
      <c r="B9" s="721"/>
      <c r="C9" s="695"/>
      <c r="D9" s="714"/>
      <c r="E9" s="690"/>
      <c r="F9" s="711"/>
      <c r="G9" s="711"/>
      <c r="H9" s="711"/>
      <c r="I9" s="690"/>
      <c r="J9" s="714"/>
      <c r="K9" s="712"/>
      <c r="N9" s="762"/>
      <c r="O9" s="732"/>
      <c r="P9" s="755"/>
      <c r="Q9" s="725"/>
      <c r="R9" s="752"/>
      <c r="S9" s="752"/>
      <c r="T9" s="752"/>
      <c r="U9" s="725"/>
      <c r="V9" s="755"/>
      <c r="W9" s="753"/>
    </row>
    <row r="10" spans="2:23" ht="14.25" customHeight="1" x14ac:dyDescent="0.15">
      <c r="B10" s="1008" t="s">
        <v>48</v>
      </c>
      <c r="C10" s="1014" t="s">
        <v>56</v>
      </c>
      <c r="D10" s="1013">
        <v>2</v>
      </c>
      <c r="E10" s="692"/>
      <c r="F10" s="713">
        <v>1</v>
      </c>
      <c r="G10" s="713" t="s">
        <v>81</v>
      </c>
      <c r="H10" s="713">
        <v>0</v>
      </c>
      <c r="I10" s="692"/>
      <c r="J10" s="1013">
        <v>1</v>
      </c>
      <c r="K10" s="1014" t="s">
        <v>94</v>
      </c>
      <c r="N10" s="1008" t="s">
        <v>48</v>
      </c>
      <c r="O10" s="1014" t="s">
        <v>106</v>
      </c>
      <c r="P10" s="1013">
        <v>4</v>
      </c>
      <c r="Q10" s="728"/>
      <c r="R10" s="754">
        <v>0</v>
      </c>
      <c r="S10" s="754" t="s">
        <v>81</v>
      </c>
      <c r="T10" s="754">
        <v>0</v>
      </c>
      <c r="U10" s="728"/>
      <c r="V10" s="1013">
        <v>0</v>
      </c>
      <c r="W10" s="1014" t="s">
        <v>146</v>
      </c>
    </row>
    <row r="11" spans="2:23" ht="14.25" customHeight="1" x14ac:dyDescent="0.15">
      <c r="B11" s="1009"/>
      <c r="C11" s="1014"/>
      <c r="D11" s="1013"/>
      <c r="E11" s="692"/>
      <c r="F11" s="713">
        <v>1</v>
      </c>
      <c r="G11" s="713" t="s">
        <v>81</v>
      </c>
      <c r="H11" s="713">
        <v>1</v>
      </c>
      <c r="I11" s="692"/>
      <c r="J11" s="1013"/>
      <c r="K11" s="1014"/>
      <c r="N11" s="1009"/>
      <c r="O11" s="1014"/>
      <c r="P11" s="1013"/>
      <c r="Q11" s="728"/>
      <c r="R11" s="754">
        <v>4</v>
      </c>
      <c r="S11" s="754" t="s">
        <v>81</v>
      </c>
      <c r="T11" s="754">
        <v>0</v>
      </c>
      <c r="U11" s="728"/>
      <c r="V11" s="1013"/>
      <c r="W11" s="1014"/>
    </row>
    <row r="12" spans="2:23" ht="18.75" x14ac:dyDescent="0.15">
      <c r="B12" s="1009"/>
      <c r="C12" s="696" t="s">
        <v>254</v>
      </c>
      <c r="D12" s="716"/>
      <c r="E12" s="692"/>
      <c r="F12" s="1007" t="s">
        <v>28</v>
      </c>
      <c r="G12" s="1007"/>
      <c r="H12" s="1007"/>
      <c r="I12" s="692"/>
      <c r="J12" s="716"/>
      <c r="K12" s="700" t="s">
        <v>255</v>
      </c>
      <c r="N12" s="1009"/>
      <c r="O12" s="733" t="s">
        <v>262</v>
      </c>
      <c r="P12" s="757"/>
      <c r="Q12" s="728"/>
      <c r="R12" s="1007" t="s">
        <v>28</v>
      </c>
      <c r="S12" s="1007"/>
      <c r="T12" s="1007"/>
      <c r="U12" s="728"/>
      <c r="V12" s="757"/>
      <c r="W12" s="737"/>
    </row>
    <row r="13" spans="2:23" ht="18.75" x14ac:dyDescent="0.15">
      <c r="B13" s="1009"/>
      <c r="C13" s="697"/>
      <c r="D13" s="716"/>
      <c r="E13" s="692"/>
      <c r="F13" s="1007" t="s">
        <v>29</v>
      </c>
      <c r="G13" s="1007"/>
      <c r="H13" s="1007"/>
      <c r="I13" s="692"/>
      <c r="J13" s="716"/>
      <c r="K13" s="701"/>
      <c r="N13" s="1009"/>
      <c r="O13" s="734"/>
      <c r="P13" s="757"/>
      <c r="Q13" s="728"/>
      <c r="R13" s="1007" t="s">
        <v>29</v>
      </c>
      <c r="S13" s="1007"/>
      <c r="T13" s="1007"/>
      <c r="U13" s="728"/>
      <c r="V13" s="757"/>
      <c r="W13" s="738"/>
    </row>
    <row r="14" spans="2:23" ht="18.75" x14ac:dyDescent="0.15">
      <c r="B14" s="1010"/>
      <c r="C14" s="697"/>
      <c r="D14" s="716"/>
      <c r="E14" s="692"/>
      <c r="F14" s="1007" t="s">
        <v>30</v>
      </c>
      <c r="G14" s="1007"/>
      <c r="H14" s="1007"/>
      <c r="I14" s="692"/>
      <c r="J14" s="716"/>
      <c r="K14" s="701"/>
      <c r="N14" s="1010"/>
      <c r="O14" s="734"/>
      <c r="P14" s="757"/>
      <c r="Q14" s="728"/>
      <c r="R14" s="1007" t="s">
        <v>30</v>
      </c>
      <c r="S14" s="1007"/>
      <c r="T14" s="1007"/>
      <c r="U14" s="728"/>
      <c r="V14" s="757"/>
      <c r="W14" s="738"/>
    </row>
    <row r="15" spans="2:23" ht="18.75" x14ac:dyDescent="0.15">
      <c r="B15" s="721"/>
      <c r="C15" s="695"/>
      <c r="D15" s="714"/>
      <c r="E15" s="690"/>
      <c r="F15" s="711"/>
      <c r="G15" s="711"/>
      <c r="H15" s="711"/>
      <c r="I15" s="690"/>
      <c r="J15" s="714"/>
      <c r="K15" s="712"/>
      <c r="N15" s="762"/>
      <c r="O15" s="732"/>
      <c r="P15" s="755"/>
      <c r="Q15" s="725"/>
      <c r="R15" s="752"/>
      <c r="S15" s="752"/>
      <c r="T15" s="752"/>
      <c r="U15" s="725"/>
      <c r="V15" s="755"/>
      <c r="W15" s="753"/>
    </row>
    <row r="16" spans="2:23" ht="14.25" customHeight="1" x14ac:dyDescent="0.15">
      <c r="B16" s="1006" t="s">
        <v>48</v>
      </c>
      <c r="C16" s="1001" t="s">
        <v>256</v>
      </c>
      <c r="D16" s="1002">
        <v>2</v>
      </c>
      <c r="E16" s="719"/>
      <c r="F16" s="715">
        <v>0</v>
      </c>
      <c r="G16" s="715" t="s">
        <v>81</v>
      </c>
      <c r="H16" s="715">
        <v>0</v>
      </c>
      <c r="I16" s="719"/>
      <c r="J16" s="1002">
        <v>0</v>
      </c>
      <c r="K16" s="1001" t="s">
        <v>133</v>
      </c>
      <c r="N16" s="1006" t="s">
        <v>48</v>
      </c>
      <c r="O16" s="1001" t="s">
        <v>140</v>
      </c>
      <c r="P16" s="1002">
        <v>2</v>
      </c>
      <c r="Q16" s="760"/>
      <c r="R16" s="756">
        <v>0</v>
      </c>
      <c r="S16" s="756" t="s">
        <v>81</v>
      </c>
      <c r="T16" s="756">
        <v>1</v>
      </c>
      <c r="U16" s="760"/>
      <c r="V16" s="1002">
        <v>4</v>
      </c>
      <c r="W16" s="1001" t="s">
        <v>50</v>
      </c>
    </row>
    <row r="17" spans="2:23" ht="14.25" customHeight="1" x14ac:dyDescent="0.15">
      <c r="B17" s="999"/>
      <c r="C17" s="1001"/>
      <c r="D17" s="1002"/>
      <c r="E17" s="719"/>
      <c r="F17" s="715">
        <v>2</v>
      </c>
      <c r="G17" s="715" t="s">
        <v>81</v>
      </c>
      <c r="H17" s="715">
        <v>0</v>
      </c>
      <c r="I17" s="719"/>
      <c r="J17" s="1002"/>
      <c r="K17" s="1001"/>
      <c r="N17" s="999"/>
      <c r="O17" s="1001"/>
      <c r="P17" s="1002"/>
      <c r="Q17" s="760"/>
      <c r="R17" s="756">
        <v>2</v>
      </c>
      <c r="S17" s="756" t="s">
        <v>81</v>
      </c>
      <c r="T17" s="756">
        <v>3</v>
      </c>
      <c r="U17" s="760"/>
      <c r="V17" s="1002"/>
      <c r="W17" s="1001"/>
    </row>
    <row r="18" spans="2:23" ht="18.75" x14ac:dyDescent="0.15">
      <c r="B18" s="999"/>
      <c r="C18" s="693" t="s">
        <v>257</v>
      </c>
      <c r="D18" s="691"/>
      <c r="E18" s="691"/>
      <c r="F18" s="1004" t="s">
        <v>28</v>
      </c>
      <c r="G18" s="1004"/>
      <c r="H18" s="1004"/>
      <c r="I18" s="691"/>
      <c r="J18" s="691"/>
      <c r="K18" s="698"/>
      <c r="N18" s="999"/>
      <c r="O18" s="730" t="s">
        <v>143</v>
      </c>
      <c r="P18" s="727"/>
      <c r="Q18" s="727"/>
      <c r="R18" s="1004" t="s">
        <v>28</v>
      </c>
      <c r="S18" s="1004"/>
      <c r="T18" s="1004"/>
      <c r="U18" s="727"/>
      <c r="V18" s="727"/>
      <c r="W18" s="735" t="s">
        <v>263</v>
      </c>
    </row>
    <row r="19" spans="2:23" ht="18.75" x14ac:dyDescent="0.15">
      <c r="B19" s="999"/>
      <c r="C19" s="694" t="s">
        <v>82</v>
      </c>
      <c r="D19" s="691"/>
      <c r="E19" s="691"/>
      <c r="F19" s="1004" t="s">
        <v>29</v>
      </c>
      <c r="G19" s="1004"/>
      <c r="H19" s="1004"/>
      <c r="I19" s="691"/>
      <c r="J19" s="691"/>
      <c r="K19" s="699"/>
      <c r="N19" s="999"/>
      <c r="O19" s="731"/>
      <c r="P19" s="727"/>
      <c r="Q19" s="727"/>
      <c r="R19" s="1004" t="s">
        <v>29</v>
      </c>
      <c r="S19" s="1004"/>
      <c r="T19" s="1004"/>
      <c r="U19" s="727"/>
      <c r="V19" s="727"/>
      <c r="W19" s="736"/>
    </row>
    <row r="20" spans="2:23" ht="18.75" x14ac:dyDescent="0.15">
      <c r="B20" s="1000"/>
      <c r="C20" s="694"/>
      <c r="D20" s="717"/>
      <c r="E20" s="717"/>
      <c r="F20" s="1004" t="s">
        <v>30</v>
      </c>
      <c r="G20" s="1004"/>
      <c r="H20" s="1004"/>
      <c r="I20" s="717"/>
      <c r="J20" s="717"/>
      <c r="K20" s="699"/>
      <c r="N20" s="1000"/>
      <c r="O20" s="731"/>
      <c r="P20" s="758"/>
      <c r="Q20" s="758"/>
      <c r="R20" s="1004" t="s">
        <v>30</v>
      </c>
      <c r="S20" s="1004"/>
      <c r="T20" s="1004"/>
      <c r="U20" s="758"/>
      <c r="V20" s="758"/>
      <c r="W20" s="736"/>
    </row>
    <row r="21" spans="2:23" ht="18.75" x14ac:dyDescent="0.15">
      <c r="B21" s="721"/>
      <c r="C21" s="695"/>
      <c r="D21" s="714"/>
      <c r="E21" s="690"/>
      <c r="F21" s="711"/>
      <c r="G21" s="711"/>
      <c r="H21" s="711"/>
      <c r="I21" s="690"/>
      <c r="J21" s="714"/>
      <c r="K21" s="712"/>
      <c r="N21" s="762"/>
      <c r="O21" s="732"/>
      <c r="P21" s="755"/>
      <c r="Q21" s="725"/>
      <c r="R21" s="752"/>
      <c r="S21" s="752"/>
      <c r="T21" s="752"/>
      <c r="U21" s="725"/>
      <c r="V21" s="755"/>
      <c r="W21" s="753"/>
    </row>
    <row r="22" spans="2:23" ht="14.25" customHeight="1" x14ac:dyDescent="0.15">
      <c r="B22" s="1008" t="s">
        <v>48</v>
      </c>
      <c r="C22" s="1014"/>
      <c r="D22" s="1013" t="s">
        <v>86</v>
      </c>
      <c r="E22" s="692"/>
      <c r="F22" s="713"/>
      <c r="G22" s="713" t="s">
        <v>81</v>
      </c>
      <c r="H22" s="713"/>
      <c r="I22" s="692"/>
      <c r="J22" s="1013" t="s">
        <v>86</v>
      </c>
      <c r="K22" s="1014"/>
      <c r="N22" s="1008" t="s">
        <v>48</v>
      </c>
      <c r="O22" s="1014" t="s">
        <v>148</v>
      </c>
      <c r="P22" s="1013">
        <v>4</v>
      </c>
      <c r="Q22" s="728"/>
      <c r="R22" s="754">
        <v>2</v>
      </c>
      <c r="S22" s="754" t="s">
        <v>81</v>
      </c>
      <c r="T22" s="754">
        <v>0</v>
      </c>
      <c r="U22" s="728"/>
      <c r="V22" s="1013">
        <v>0</v>
      </c>
      <c r="W22" s="1014" t="s">
        <v>157</v>
      </c>
    </row>
    <row r="23" spans="2:23" ht="14.25" customHeight="1" x14ac:dyDescent="0.15">
      <c r="B23" s="1009"/>
      <c r="C23" s="1014"/>
      <c r="D23" s="1013"/>
      <c r="E23" s="692"/>
      <c r="F23" s="713"/>
      <c r="G23" s="713" t="s">
        <v>81</v>
      </c>
      <c r="H23" s="713"/>
      <c r="I23" s="692"/>
      <c r="J23" s="1013"/>
      <c r="K23" s="1014"/>
      <c r="N23" s="1009"/>
      <c r="O23" s="1014"/>
      <c r="P23" s="1013"/>
      <c r="Q23" s="728"/>
      <c r="R23" s="754">
        <v>2</v>
      </c>
      <c r="S23" s="754" t="s">
        <v>81</v>
      </c>
      <c r="T23" s="754">
        <v>0</v>
      </c>
      <c r="U23" s="728"/>
      <c r="V23" s="1013"/>
      <c r="W23" s="1014"/>
    </row>
    <row r="24" spans="2:23" ht="18.75" x14ac:dyDescent="0.15">
      <c r="B24" s="1009"/>
      <c r="C24" s="696"/>
      <c r="D24" s="716"/>
      <c r="E24" s="692"/>
      <c r="F24" s="1007" t="s">
        <v>28</v>
      </c>
      <c r="G24" s="1007"/>
      <c r="H24" s="1007"/>
      <c r="I24" s="692"/>
      <c r="J24" s="716"/>
      <c r="K24" s="700"/>
      <c r="N24" s="1009"/>
      <c r="O24" s="733" t="s">
        <v>264</v>
      </c>
      <c r="P24" s="757"/>
      <c r="Q24" s="728"/>
      <c r="R24" s="1007" t="s">
        <v>28</v>
      </c>
      <c r="S24" s="1007"/>
      <c r="T24" s="1007"/>
      <c r="U24" s="728"/>
      <c r="V24" s="757"/>
      <c r="W24" s="737"/>
    </row>
    <row r="25" spans="2:23" ht="18.75" x14ac:dyDescent="0.15">
      <c r="B25" s="1009"/>
      <c r="C25" s="697"/>
      <c r="D25" s="716"/>
      <c r="E25" s="692"/>
      <c r="F25" s="1007" t="s">
        <v>29</v>
      </c>
      <c r="G25" s="1007"/>
      <c r="H25" s="1007"/>
      <c r="I25" s="692"/>
      <c r="J25" s="716"/>
      <c r="K25" s="701"/>
      <c r="N25" s="1009"/>
      <c r="O25" s="734"/>
      <c r="P25" s="757"/>
      <c r="Q25" s="728"/>
      <c r="R25" s="1007" t="s">
        <v>29</v>
      </c>
      <c r="S25" s="1007"/>
      <c r="T25" s="1007"/>
      <c r="U25" s="728"/>
      <c r="V25" s="757"/>
      <c r="W25" s="738"/>
    </row>
    <row r="26" spans="2:23" ht="18.75" x14ac:dyDescent="0.15">
      <c r="B26" s="1010"/>
      <c r="C26" s="697"/>
      <c r="D26" s="716"/>
      <c r="E26" s="692"/>
      <c r="F26" s="1007" t="s">
        <v>30</v>
      </c>
      <c r="G26" s="1007"/>
      <c r="H26" s="1007"/>
      <c r="I26" s="692"/>
      <c r="J26" s="716"/>
      <c r="K26" s="701"/>
      <c r="N26" s="1010"/>
      <c r="O26" s="734"/>
      <c r="P26" s="757"/>
      <c r="Q26" s="728"/>
      <c r="R26" s="1007" t="s">
        <v>30</v>
      </c>
      <c r="S26" s="1007"/>
      <c r="T26" s="1007"/>
      <c r="U26" s="728"/>
      <c r="V26" s="757"/>
      <c r="W26" s="738"/>
    </row>
    <row r="27" spans="2:23" ht="18.75" x14ac:dyDescent="0.15">
      <c r="B27" s="687"/>
      <c r="C27" s="661"/>
      <c r="D27" s="680"/>
      <c r="E27" s="656"/>
      <c r="F27" s="677"/>
      <c r="G27" s="677"/>
      <c r="H27" s="677"/>
      <c r="I27" s="656"/>
      <c r="J27" s="680"/>
      <c r="K27" s="678"/>
      <c r="N27" s="762"/>
      <c r="O27" s="732"/>
      <c r="P27" s="755"/>
      <c r="Q27" s="725"/>
      <c r="R27" s="752"/>
      <c r="S27" s="752"/>
      <c r="T27" s="752"/>
      <c r="U27" s="725"/>
      <c r="V27" s="755"/>
      <c r="W27" s="753"/>
    </row>
    <row r="28" spans="2:23" ht="14.25" customHeight="1" x14ac:dyDescent="0.15">
      <c r="B28" s="1006"/>
      <c r="C28" s="1001"/>
      <c r="D28" s="1002" t="s">
        <v>86</v>
      </c>
      <c r="E28" s="685"/>
      <c r="F28" s="681"/>
      <c r="G28" s="681" t="s">
        <v>81</v>
      </c>
      <c r="H28" s="681"/>
      <c r="I28" s="685"/>
      <c r="J28" s="1002" t="s">
        <v>86</v>
      </c>
      <c r="K28" s="1001"/>
      <c r="N28" s="1006" t="s">
        <v>48</v>
      </c>
      <c r="O28" s="1001" t="s">
        <v>148</v>
      </c>
      <c r="P28" s="1002">
        <v>8</v>
      </c>
      <c r="Q28" s="760"/>
      <c r="R28" s="756">
        <v>5</v>
      </c>
      <c r="S28" s="756" t="s">
        <v>81</v>
      </c>
      <c r="T28" s="756">
        <v>0</v>
      </c>
      <c r="U28" s="760"/>
      <c r="V28" s="1002">
        <v>1</v>
      </c>
      <c r="W28" s="1001" t="s">
        <v>136</v>
      </c>
    </row>
    <row r="29" spans="2:23" ht="14.25" customHeight="1" x14ac:dyDescent="0.15">
      <c r="B29" s="999"/>
      <c r="C29" s="1001"/>
      <c r="D29" s="1002"/>
      <c r="E29" s="685"/>
      <c r="F29" s="681"/>
      <c r="G29" s="681" t="s">
        <v>81</v>
      </c>
      <c r="H29" s="681"/>
      <c r="I29" s="685"/>
      <c r="J29" s="1002"/>
      <c r="K29" s="1001"/>
      <c r="N29" s="999"/>
      <c r="O29" s="1001"/>
      <c r="P29" s="1002"/>
      <c r="Q29" s="760"/>
      <c r="R29" s="756">
        <v>3</v>
      </c>
      <c r="S29" s="756" t="s">
        <v>81</v>
      </c>
      <c r="T29" s="756">
        <v>1</v>
      </c>
      <c r="U29" s="760"/>
      <c r="V29" s="1002"/>
      <c r="W29" s="1001"/>
    </row>
    <row r="30" spans="2:23" ht="18.75" x14ac:dyDescent="0.15">
      <c r="B30" s="999"/>
      <c r="C30" s="659"/>
      <c r="D30" s="657"/>
      <c r="E30" s="657"/>
      <c r="F30" s="1004" t="s">
        <v>28</v>
      </c>
      <c r="G30" s="1004"/>
      <c r="H30" s="1004"/>
      <c r="I30" s="657"/>
      <c r="J30" s="657"/>
      <c r="K30" s="664"/>
      <c r="N30" s="999"/>
      <c r="O30" s="730" t="s">
        <v>265</v>
      </c>
      <c r="P30" s="727"/>
      <c r="Q30" s="727"/>
      <c r="R30" s="1004" t="s">
        <v>28</v>
      </c>
      <c r="S30" s="1004"/>
      <c r="T30" s="1004"/>
      <c r="U30" s="727"/>
      <c r="V30" s="727"/>
      <c r="W30" s="763" t="s">
        <v>138</v>
      </c>
    </row>
    <row r="31" spans="2:23" ht="18.75" x14ac:dyDescent="0.15">
      <c r="B31" s="999"/>
      <c r="C31" s="660"/>
      <c r="D31" s="657"/>
      <c r="E31" s="657"/>
      <c r="F31" s="1004" t="s">
        <v>29</v>
      </c>
      <c r="G31" s="1004"/>
      <c r="H31" s="1004"/>
      <c r="I31" s="657"/>
      <c r="J31" s="657"/>
      <c r="K31" s="665"/>
      <c r="N31" s="999"/>
      <c r="O31" s="731"/>
      <c r="P31" s="727"/>
      <c r="Q31" s="727"/>
      <c r="R31" s="1004" t="s">
        <v>29</v>
      </c>
      <c r="S31" s="1004"/>
      <c r="T31" s="1004"/>
      <c r="U31" s="727"/>
      <c r="V31" s="727"/>
      <c r="W31" s="736"/>
    </row>
    <row r="32" spans="2:23" ht="18.75" x14ac:dyDescent="0.15">
      <c r="B32" s="1000"/>
      <c r="C32" s="660"/>
      <c r="D32" s="683"/>
      <c r="E32" s="683"/>
      <c r="F32" s="1004" t="s">
        <v>30</v>
      </c>
      <c r="G32" s="1004"/>
      <c r="H32" s="1004"/>
      <c r="I32" s="683"/>
      <c r="J32" s="683"/>
      <c r="K32" s="665"/>
      <c r="N32" s="1000"/>
      <c r="O32" s="731"/>
      <c r="P32" s="758"/>
      <c r="Q32" s="758"/>
      <c r="R32" s="1004" t="s">
        <v>30</v>
      </c>
      <c r="S32" s="1004"/>
      <c r="T32" s="1004"/>
      <c r="U32" s="758"/>
      <c r="V32" s="758"/>
      <c r="W32" s="736"/>
    </row>
    <row r="33" spans="2:23" ht="18.75" x14ac:dyDescent="0.15">
      <c r="B33" s="687"/>
      <c r="C33" s="661"/>
      <c r="D33" s="680"/>
      <c r="E33" s="656"/>
      <c r="F33" s="677"/>
      <c r="G33" s="677"/>
      <c r="H33" s="677"/>
      <c r="I33" s="656"/>
      <c r="J33" s="680"/>
      <c r="K33" s="678"/>
      <c r="N33" s="762"/>
      <c r="O33" s="732"/>
      <c r="P33" s="755"/>
      <c r="Q33" s="725"/>
      <c r="R33" s="752"/>
      <c r="S33" s="752"/>
      <c r="T33" s="752"/>
      <c r="U33" s="725"/>
      <c r="V33" s="755"/>
      <c r="W33" s="753"/>
    </row>
    <row r="34" spans="2:23" ht="14.25" customHeight="1" x14ac:dyDescent="0.15">
      <c r="B34" s="1008"/>
      <c r="C34" s="1014"/>
      <c r="D34" s="1013"/>
      <c r="E34" s="658"/>
      <c r="F34" s="679"/>
      <c r="G34" s="679" t="s">
        <v>81</v>
      </c>
      <c r="H34" s="679"/>
      <c r="I34" s="658"/>
      <c r="J34" s="1013"/>
      <c r="K34" s="1014"/>
      <c r="N34" s="1008"/>
      <c r="O34" s="1014"/>
      <c r="P34" s="1013" t="s">
        <v>86</v>
      </c>
      <c r="Q34" s="658"/>
      <c r="R34" s="679"/>
      <c r="S34" s="679" t="s">
        <v>81</v>
      </c>
      <c r="T34" s="679"/>
      <c r="U34" s="658"/>
      <c r="V34" s="1013" t="s">
        <v>86</v>
      </c>
      <c r="W34" s="1014"/>
    </row>
    <row r="35" spans="2:23" ht="14.25" customHeight="1" x14ac:dyDescent="0.15">
      <c r="B35" s="1009"/>
      <c r="C35" s="1014"/>
      <c r="D35" s="1013"/>
      <c r="E35" s="658"/>
      <c r="F35" s="679"/>
      <c r="G35" s="679" t="s">
        <v>81</v>
      </c>
      <c r="H35" s="679"/>
      <c r="I35" s="658"/>
      <c r="J35" s="1013"/>
      <c r="K35" s="1014"/>
      <c r="N35" s="1009"/>
      <c r="O35" s="1014"/>
      <c r="P35" s="1013"/>
      <c r="Q35" s="658"/>
      <c r="R35" s="679"/>
      <c r="S35" s="679" t="s">
        <v>81</v>
      </c>
      <c r="T35" s="679"/>
      <c r="U35" s="658"/>
      <c r="V35" s="1013"/>
      <c r="W35" s="1014"/>
    </row>
    <row r="36" spans="2:23" ht="18.75" x14ac:dyDescent="0.15">
      <c r="B36" s="1009"/>
      <c r="C36" s="662"/>
      <c r="D36" s="682"/>
      <c r="E36" s="658"/>
      <c r="F36" s="1007" t="s">
        <v>28</v>
      </c>
      <c r="G36" s="1007"/>
      <c r="H36" s="1007"/>
      <c r="I36" s="658"/>
      <c r="J36" s="682"/>
      <c r="K36" s="666"/>
      <c r="N36" s="1009"/>
      <c r="O36" s="662"/>
      <c r="P36" s="682"/>
      <c r="Q36" s="658"/>
      <c r="R36" s="1007" t="s">
        <v>28</v>
      </c>
      <c r="S36" s="1007"/>
      <c r="T36" s="1007"/>
      <c r="U36" s="658"/>
      <c r="V36" s="682"/>
      <c r="W36" s="666"/>
    </row>
    <row r="37" spans="2:23" ht="18.75" x14ac:dyDescent="0.15">
      <c r="B37" s="1009"/>
      <c r="C37" s="663"/>
      <c r="D37" s="682"/>
      <c r="E37" s="658"/>
      <c r="F37" s="1007" t="s">
        <v>29</v>
      </c>
      <c r="G37" s="1007"/>
      <c r="H37" s="1007"/>
      <c r="I37" s="658"/>
      <c r="J37" s="682"/>
      <c r="K37" s="667"/>
      <c r="N37" s="1009"/>
      <c r="O37" s="663"/>
      <c r="P37" s="682"/>
      <c r="Q37" s="658"/>
      <c r="R37" s="1007" t="s">
        <v>29</v>
      </c>
      <c r="S37" s="1007"/>
      <c r="T37" s="1007"/>
      <c r="U37" s="658"/>
      <c r="V37" s="682"/>
      <c r="W37" s="667"/>
    </row>
    <row r="38" spans="2:23" ht="18.75" x14ac:dyDescent="0.15">
      <c r="B38" s="1010"/>
      <c r="C38" s="663"/>
      <c r="D38" s="682"/>
      <c r="E38" s="658"/>
      <c r="F38" s="1007" t="s">
        <v>30</v>
      </c>
      <c r="G38" s="1007"/>
      <c r="H38" s="1007"/>
      <c r="I38" s="658"/>
      <c r="J38" s="682"/>
      <c r="K38" s="667"/>
      <c r="N38" s="1010"/>
      <c r="O38" s="663"/>
      <c r="P38" s="682"/>
      <c r="Q38" s="658"/>
      <c r="R38" s="1007" t="s">
        <v>30</v>
      </c>
      <c r="S38" s="1007"/>
      <c r="T38" s="1007"/>
      <c r="U38" s="658"/>
      <c r="V38" s="682"/>
      <c r="W38" s="667"/>
    </row>
    <row r="39" spans="2:23" ht="18.75" x14ac:dyDescent="0.15">
      <c r="B39" s="687"/>
      <c r="C39" s="661"/>
      <c r="D39" s="680"/>
      <c r="E39" s="656"/>
      <c r="F39" s="677"/>
      <c r="G39" s="677"/>
      <c r="H39" s="677"/>
      <c r="I39" s="656"/>
      <c r="J39" s="680"/>
      <c r="K39" s="678"/>
      <c r="N39" s="687"/>
      <c r="O39" s="661"/>
      <c r="P39" s="680"/>
      <c r="Q39" s="656"/>
      <c r="R39" s="677"/>
      <c r="S39" s="677"/>
      <c r="T39" s="677"/>
      <c r="U39" s="656"/>
      <c r="V39" s="680"/>
      <c r="W39" s="678"/>
    </row>
    <row r="40" spans="2:23" ht="14.25" customHeight="1" x14ac:dyDescent="0.15">
      <c r="B40" s="1018"/>
      <c r="C40" s="1016"/>
      <c r="D40" s="1019"/>
      <c r="E40" s="656"/>
      <c r="F40" s="677"/>
      <c r="G40" s="677"/>
      <c r="H40" s="677"/>
      <c r="I40" s="656"/>
      <c r="J40" s="1019"/>
      <c r="K40" s="1016"/>
      <c r="N40" s="1018"/>
      <c r="O40" s="1016"/>
      <c r="P40" s="1019"/>
      <c r="Q40" s="656"/>
      <c r="R40" s="677"/>
      <c r="S40" s="677"/>
      <c r="T40" s="677"/>
      <c r="U40" s="656"/>
      <c r="V40" s="1019"/>
      <c r="W40" s="1016"/>
    </row>
    <row r="41" spans="2:23" ht="14.25" customHeight="1" x14ac:dyDescent="0.15">
      <c r="B41" s="1018"/>
      <c r="C41" s="1016"/>
      <c r="D41" s="1019"/>
      <c r="E41" s="656"/>
      <c r="F41" s="677"/>
      <c r="G41" s="677"/>
      <c r="H41" s="677"/>
      <c r="I41" s="656"/>
      <c r="J41" s="1019"/>
      <c r="K41" s="1016"/>
      <c r="N41" s="1018"/>
      <c r="O41" s="1016"/>
      <c r="P41" s="1019"/>
      <c r="Q41" s="656"/>
      <c r="R41" s="677"/>
      <c r="S41" s="677"/>
      <c r="T41" s="677"/>
      <c r="U41" s="656"/>
      <c r="V41" s="1019"/>
      <c r="W41" s="1016"/>
    </row>
    <row r="42" spans="2:23" ht="18.75" x14ac:dyDescent="0.15">
      <c r="B42" s="687"/>
      <c r="C42" s="141"/>
      <c r="D42" s="680"/>
      <c r="E42" s="656"/>
      <c r="F42" s="1017"/>
      <c r="G42" s="1017"/>
      <c r="H42" s="1017"/>
      <c r="I42" s="656"/>
      <c r="J42" s="680"/>
      <c r="K42" s="142"/>
      <c r="N42" s="687"/>
      <c r="O42" s="141"/>
      <c r="P42" s="680"/>
      <c r="Q42" s="656"/>
      <c r="R42" s="1017"/>
      <c r="S42" s="1017"/>
      <c r="T42" s="1017"/>
      <c r="U42" s="656"/>
      <c r="V42" s="680"/>
      <c r="W42" s="142"/>
    </row>
    <row r="43" spans="2:23" ht="18.75" x14ac:dyDescent="0.15">
      <c r="B43" s="687"/>
      <c r="C43" s="141"/>
      <c r="D43" s="680"/>
      <c r="E43" s="656"/>
      <c r="F43" s="1017"/>
      <c r="G43" s="1017"/>
      <c r="H43" s="1017"/>
      <c r="I43" s="656"/>
      <c r="J43" s="680"/>
      <c r="K43" s="142"/>
      <c r="N43" s="687"/>
      <c r="O43" s="141"/>
      <c r="P43" s="680"/>
      <c r="Q43" s="656"/>
      <c r="R43" s="1017"/>
      <c r="S43" s="1017"/>
      <c r="T43" s="1017"/>
      <c r="U43" s="656"/>
      <c r="V43" s="680"/>
      <c r="W43" s="142"/>
    </row>
    <row r="44" spans="2:23" ht="18.75" x14ac:dyDescent="0.15">
      <c r="B44" s="687"/>
      <c r="C44" s="141"/>
      <c r="D44" s="680"/>
      <c r="E44" s="656"/>
      <c r="F44" s="1017"/>
      <c r="G44" s="1017"/>
      <c r="H44" s="1017"/>
      <c r="I44" s="656"/>
      <c r="J44" s="680"/>
      <c r="K44" s="142"/>
      <c r="N44" s="687"/>
      <c r="O44" s="141"/>
      <c r="P44" s="680"/>
      <c r="Q44" s="656"/>
      <c r="R44" s="1017"/>
      <c r="S44" s="1017"/>
      <c r="T44" s="1017"/>
      <c r="U44" s="656"/>
      <c r="V44" s="680"/>
      <c r="W44" s="142"/>
    </row>
    <row r="45" spans="2:23" x14ac:dyDescent="0.15">
      <c r="B45" s="70"/>
      <c r="C45" s="143"/>
      <c r="D45" s="144"/>
      <c r="E45" s="144"/>
      <c r="F45" s="143"/>
      <c r="G45" s="143"/>
      <c r="H45" s="143"/>
      <c r="I45" s="144"/>
      <c r="J45" s="144"/>
      <c r="K45" s="143"/>
      <c r="N45" s="70"/>
      <c r="O45" s="143"/>
      <c r="P45" s="144"/>
      <c r="Q45" s="144"/>
      <c r="R45" s="143"/>
      <c r="S45" s="143"/>
      <c r="T45" s="143"/>
      <c r="U45" s="144"/>
      <c r="V45" s="144"/>
      <c r="W45" s="143"/>
    </row>
    <row r="46" spans="2:23" x14ac:dyDescent="0.15">
      <c r="B46" s="71"/>
      <c r="K46" s="139"/>
      <c r="N46" s="71"/>
      <c r="W46" s="139"/>
    </row>
    <row r="47" spans="2:23" x14ac:dyDescent="0.15">
      <c r="B47" s="71"/>
      <c r="N47" s="71"/>
    </row>
    <row r="48" spans="2:23" x14ac:dyDescent="0.15">
      <c r="B48" s="71"/>
      <c r="N48" s="71"/>
    </row>
  </sheetData>
  <mergeCells count="120">
    <mergeCell ref="N1:V1"/>
    <mergeCell ref="P2:V2"/>
    <mergeCell ref="N10:N14"/>
    <mergeCell ref="O10:O11"/>
    <mergeCell ref="P10:P11"/>
    <mergeCell ref="R14:T14"/>
    <mergeCell ref="K4:K5"/>
    <mergeCell ref="F6:H6"/>
    <mergeCell ref="F7:H7"/>
    <mergeCell ref="N4:N8"/>
    <mergeCell ref="O4:O5"/>
    <mergeCell ref="P4:P5"/>
    <mergeCell ref="Q4:Q5"/>
    <mergeCell ref="F8:H8"/>
    <mergeCell ref="K10:K11"/>
    <mergeCell ref="B1:J1"/>
    <mergeCell ref="B4:B8"/>
    <mergeCell ref="B10:B14"/>
    <mergeCell ref="V34:V35"/>
    <mergeCell ref="W34:W35"/>
    <mergeCell ref="F36:H36"/>
    <mergeCell ref="R36:T36"/>
    <mergeCell ref="F37:H37"/>
    <mergeCell ref="R37:T37"/>
    <mergeCell ref="F32:H32"/>
    <mergeCell ref="B34:B38"/>
    <mergeCell ref="C34:C35"/>
    <mergeCell ref="D34:D35"/>
    <mergeCell ref="J34:J35"/>
    <mergeCell ref="K34:K35"/>
    <mergeCell ref="N34:N38"/>
    <mergeCell ref="O34:O35"/>
    <mergeCell ref="P34:P35"/>
    <mergeCell ref="N28:N32"/>
    <mergeCell ref="R30:T30"/>
    <mergeCell ref="R31:T31"/>
    <mergeCell ref="R32:T32"/>
    <mergeCell ref="F30:H30"/>
    <mergeCell ref="F31:H31"/>
    <mergeCell ref="B28:B32"/>
    <mergeCell ref="C28:C29"/>
    <mergeCell ref="D28:D29"/>
    <mergeCell ref="V40:V41"/>
    <mergeCell ref="W40:W41"/>
    <mergeCell ref="F42:H42"/>
    <mergeCell ref="R42:T42"/>
    <mergeCell ref="F43:H43"/>
    <mergeCell ref="R43:T43"/>
    <mergeCell ref="F38:H38"/>
    <mergeCell ref="R38:T38"/>
    <mergeCell ref="B40:B41"/>
    <mergeCell ref="C40:C41"/>
    <mergeCell ref="D40:D41"/>
    <mergeCell ref="J40:J41"/>
    <mergeCell ref="K40:K41"/>
    <mergeCell ref="N40:N41"/>
    <mergeCell ref="O40:O41"/>
    <mergeCell ref="P40:P41"/>
    <mergeCell ref="F44:H44"/>
    <mergeCell ref="R44:T44"/>
    <mergeCell ref="B22:B26"/>
    <mergeCell ref="C22:C23"/>
    <mergeCell ref="D22:D23"/>
    <mergeCell ref="J22:J23"/>
    <mergeCell ref="K22:K23"/>
    <mergeCell ref="F24:H24"/>
    <mergeCell ref="J28:J29"/>
    <mergeCell ref="K28:K29"/>
    <mergeCell ref="F26:H26"/>
    <mergeCell ref="N22:N26"/>
    <mergeCell ref="O22:O23"/>
    <mergeCell ref="P22:P23"/>
    <mergeCell ref="R24:T24"/>
    <mergeCell ref="R25:T25"/>
    <mergeCell ref="F25:H25"/>
    <mergeCell ref="R26:T26"/>
    <mergeCell ref="F19:H19"/>
    <mergeCell ref="K16:K17"/>
    <mergeCell ref="N16:N20"/>
    <mergeCell ref="B16:B20"/>
    <mergeCell ref="D2:J2"/>
    <mergeCell ref="C4:C5"/>
    <mergeCell ref="D4:D5"/>
    <mergeCell ref="E4:E5"/>
    <mergeCell ref="I4:I5"/>
    <mergeCell ref="J4:J5"/>
    <mergeCell ref="F12:H12"/>
    <mergeCell ref="F13:H13"/>
    <mergeCell ref="C16:C17"/>
    <mergeCell ref="D16:D17"/>
    <mergeCell ref="F18:H18"/>
    <mergeCell ref="J16:J17"/>
    <mergeCell ref="C10:C11"/>
    <mergeCell ref="D10:D11"/>
    <mergeCell ref="J10:J11"/>
    <mergeCell ref="F20:H20"/>
    <mergeCell ref="F14:H14"/>
    <mergeCell ref="R19:T19"/>
    <mergeCell ref="R20:T20"/>
    <mergeCell ref="W16:W17"/>
    <mergeCell ref="O28:O29"/>
    <mergeCell ref="P28:P29"/>
    <mergeCell ref="W28:W29"/>
    <mergeCell ref="V28:V29"/>
    <mergeCell ref="V4:V5"/>
    <mergeCell ref="R12:T12"/>
    <mergeCell ref="R13:T13"/>
    <mergeCell ref="W4:W5"/>
    <mergeCell ref="R6:T6"/>
    <mergeCell ref="R7:T7"/>
    <mergeCell ref="R8:T8"/>
    <mergeCell ref="V10:V11"/>
    <mergeCell ref="W10:W11"/>
    <mergeCell ref="V22:V23"/>
    <mergeCell ref="W22:W23"/>
    <mergeCell ref="O16:O17"/>
    <mergeCell ref="P16:P17"/>
    <mergeCell ref="R18:T18"/>
    <mergeCell ref="V16:V17"/>
    <mergeCell ref="U4:U5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5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8"/>
  <sheetViews>
    <sheetView zoomScale="80" zoomScaleNormal="80" zoomScaleSheetLayoutView="80" workbookViewId="0">
      <selection activeCell="K22" sqref="K22:K23"/>
    </sheetView>
  </sheetViews>
  <sheetFormatPr defaultColWidth="9" defaultRowHeight="13.5" x14ac:dyDescent="0.15"/>
  <cols>
    <col min="1" max="1" width="2.5" style="598" customWidth="1"/>
    <col min="2" max="2" width="4.375" style="137" customWidth="1"/>
    <col min="3" max="3" width="24.875" style="137" customWidth="1"/>
    <col min="4" max="4" width="4.375" style="137" customWidth="1"/>
    <col min="5" max="5" width="2.25" style="137" customWidth="1"/>
    <col min="6" max="8" width="3.5" style="137" customWidth="1"/>
    <col min="9" max="9" width="2.25" style="137" customWidth="1"/>
    <col min="10" max="10" width="4.375" style="137" customWidth="1"/>
    <col min="11" max="11" width="24.875" style="137" customWidth="1"/>
    <col min="12" max="12" width="2.5" style="598" customWidth="1"/>
    <col min="13" max="13" width="6.875" style="49" customWidth="1"/>
    <col min="14" max="14" width="4.375" style="137" customWidth="1"/>
    <col min="15" max="15" width="24.875" style="137" customWidth="1"/>
    <col min="16" max="16" width="4.375" style="137" customWidth="1"/>
    <col min="17" max="17" width="2.25" style="137" customWidth="1"/>
    <col min="18" max="20" width="3.5" style="137" customWidth="1"/>
    <col min="21" max="21" width="2.25" style="137" customWidth="1"/>
    <col min="22" max="22" width="4.375" style="137" customWidth="1"/>
    <col min="23" max="23" width="24.875" style="137" customWidth="1"/>
    <col min="24" max="16384" width="9" style="49"/>
  </cols>
  <sheetData>
    <row r="1" spans="2:23" ht="17.25" x14ac:dyDescent="0.15">
      <c r="B1" s="1020" t="s">
        <v>77</v>
      </c>
      <c r="C1" s="1020"/>
      <c r="D1" s="1020"/>
      <c r="E1" s="1020"/>
      <c r="F1" s="1020"/>
      <c r="G1" s="1020"/>
      <c r="H1" s="1020"/>
      <c r="I1" s="1020"/>
      <c r="J1" s="1020"/>
      <c r="K1" s="599" t="s">
        <v>22</v>
      </c>
      <c r="N1" s="1020" t="s">
        <v>242</v>
      </c>
      <c r="O1" s="1020"/>
      <c r="P1" s="1020"/>
      <c r="Q1" s="1020"/>
      <c r="R1" s="1020"/>
      <c r="S1" s="1020"/>
      <c r="T1" s="1020"/>
      <c r="U1" s="1020"/>
      <c r="V1" s="1020"/>
      <c r="W1" s="655" t="s">
        <v>22</v>
      </c>
    </row>
    <row r="2" spans="2:23" ht="18.75" x14ac:dyDescent="0.15">
      <c r="B2" s="598"/>
      <c r="C2" s="642"/>
      <c r="D2" s="1023" t="s">
        <v>248</v>
      </c>
      <c r="E2" s="1021"/>
      <c r="F2" s="1021"/>
      <c r="G2" s="1021"/>
      <c r="H2" s="1021"/>
      <c r="I2" s="1021"/>
      <c r="J2" s="1021"/>
      <c r="K2" s="612"/>
      <c r="N2" s="654"/>
      <c r="O2" s="684"/>
      <c r="P2" s="1021" t="s">
        <v>243</v>
      </c>
      <c r="Q2" s="1021"/>
      <c r="R2" s="1021"/>
      <c r="S2" s="1021"/>
      <c r="T2" s="1021"/>
      <c r="U2" s="1021"/>
      <c r="V2" s="1021"/>
      <c r="W2" s="668"/>
    </row>
    <row r="3" spans="2:23" ht="18.75" x14ac:dyDescent="0.15">
      <c r="B3" s="630" t="s">
        <v>46</v>
      </c>
      <c r="C3" s="613"/>
      <c r="D3" s="614"/>
      <c r="E3" s="615"/>
      <c r="F3" s="616"/>
      <c r="G3" s="617"/>
      <c r="H3" s="618"/>
      <c r="I3" s="618"/>
      <c r="J3" s="619"/>
      <c r="K3" s="620" t="s">
        <v>215</v>
      </c>
      <c r="N3" s="686" t="s">
        <v>46</v>
      </c>
      <c r="O3" s="669"/>
      <c r="P3" s="670"/>
      <c r="Q3" s="671"/>
      <c r="R3" s="672"/>
      <c r="S3" s="673"/>
      <c r="T3" s="674"/>
      <c r="U3" s="674"/>
      <c r="V3" s="675"/>
      <c r="W3" s="676" t="s">
        <v>215</v>
      </c>
    </row>
    <row r="4" spans="2:23" ht="14.25" customHeight="1" x14ac:dyDescent="0.15">
      <c r="B4" s="1006" t="s">
        <v>48</v>
      </c>
      <c r="C4" s="1001" t="s">
        <v>51</v>
      </c>
      <c r="D4" s="1002">
        <v>1</v>
      </c>
      <c r="E4" s="1003"/>
      <c r="F4" s="644">
        <v>0</v>
      </c>
      <c r="G4" s="644" t="s">
        <v>81</v>
      </c>
      <c r="H4" s="644">
        <v>0</v>
      </c>
      <c r="I4" s="1003"/>
      <c r="J4" s="1002">
        <v>0</v>
      </c>
      <c r="K4" s="1001" t="s">
        <v>49</v>
      </c>
      <c r="N4" s="1006" t="s">
        <v>48</v>
      </c>
      <c r="O4" s="1001" t="s">
        <v>93</v>
      </c>
      <c r="P4" s="1002">
        <v>5</v>
      </c>
      <c r="Q4" s="1003"/>
      <c r="R4" s="681">
        <v>2</v>
      </c>
      <c r="S4" s="681" t="s">
        <v>81</v>
      </c>
      <c r="T4" s="681">
        <v>0</v>
      </c>
      <c r="U4" s="1003"/>
      <c r="V4" s="1002">
        <v>2</v>
      </c>
      <c r="W4" s="1001" t="s">
        <v>150</v>
      </c>
    </row>
    <row r="5" spans="2:23" ht="14.25" customHeight="1" x14ac:dyDescent="0.15">
      <c r="B5" s="999"/>
      <c r="C5" s="1001"/>
      <c r="D5" s="1002"/>
      <c r="E5" s="1003"/>
      <c r="F5" s="644">
        <v>1</v>
      </c>
      <c r="G5" s="644" t="s">
        <v>81</v>
      </c>
      <c r="H5" s="644">
        <v>0</v>
      </c>
      <c r="I5" s="1003"/>
      <c r="J5" s="1002"/>
      <c r="K5" s="1001"/>
      <c r="N5" s="999"/>
      <c r="O5" s="1001"/>
      <c r="P5" s="1002"/>
      <c r="Q5" s="1003"/>
      <c r="R5" s="681">
        <v>3</v>
      </c>
      <c r="S5" s="681" t="s">
        <v>81</v>
      </c>
      <c r="T5" s="681">
        <v>2</v>
      </c>
      <c r="U5" s="1003"/>
      <c r="V5" s="1002"/>
      <c r="W5" s="1001"/>
    </row>
    <row r="6" spans="2:23" ht="18.75" x14ac:dyDescent="0.15">
      <c r="B6" s="999"/>
      <c r="C6" s="603" t="s">
        <v>249</v>
      </c>
      <c r="D6" s="601"/>
      <c r="E6" s="601"/>
      <c r="F6" s="1004" t="s">
        <v>28</v>
      </c>
      <c r="G6" s="1004"/>
      <c r="H6" s="1004"/>
      <c r="I6" s="601"/>
      <c r="J6" s="601"/>
      <c r="K6" s="608"/>
      <c r="N6" s="999"/>
      <c r="O6" s="659" t="s">
        <v>244</v>
      </c>
      <c r="P6" s="657"/>
      <c r="Q6" s="657"/>
      <c r="R6" s="1004" t="s">
        <v>28</v>
      </c>
      <c r="S6" s="1004"/>
      <c r="T6" s="1004"/>
      <c r="U6" s="657"/>
      <c r="V6" s="657"/>
      <c r="W6" s="664" t="s">
        <v>245</v>
      </c>
    </row>
    <row r="7" spans="2:23" ht="18.75" x14ac:dyDescent="0.15">
      <c r="B7" s="999"/>
      <c r="C7" s="604"/>
      <c r="D7" s="601"/>
      <c r="E7" s="601"/>
      <c r="F7" s="1004" t="s">
        <v>29</v>
      </c>
      <c r="G7" s="1004"/>
      <c r="H7" s="1004"/>
      <c r="I7" s="601"/>
      <c r="J7" s="601"/>
      <c r="K7" s="609"/>
      <c r="N7" s="999"/>
      <c r="O7" s="660"/>
      <c r="P7" s="657"/>
      <c r="Q7" s="657"/>
      <c r="R7" s="1004" t="s">
        <v>29</v>
      </c>
      <c r="S7" s="1004"/>
      <c r="T7" s="1004"/>
      <c r="U7" s="657"/>
      <c r="V7" s="657"/>
      <c r="W7" s="665"/>
    </row>
    <row r="8" spans="2:23" ht="18.75" x14ac:dyDescent="0.15">
      <c r="B8" s="1000"/>
      <c r="C8" s="604"/>
      <c r="D8" s="645"/>
      <c r="E8" s="645"/>
      <c r="F8" s="1004" t="s">
        <v>30</v>
      </c>
      <c r="G8" s="1004"/>
      <c r="H8" s="1004"/>
      <c r="I8" s="645"/>
      <c r="J8" s="645"/>
      <c r="K8" s="609"/>
      <c r="N8" s="1000"/>
      <c r="O8" s="660"/>
      <c r="P8" s="683"/>
      <c r="Q8" s="683"/>
      <c r="R8" s="1004" t="s">
        <v>30</v>
      </c>
      <c r="S8" s="1004"/>
      <c r="T8" s="1004"/>
      <c r="U8" s="683"/>
      <c r="V8" s="683"/>
      <c r="W8" s="665"/>
    </row>
    <row r="9" spans="2:23" ht="18.75" x14ac:dyDescent="0.15">
      <c r="B9" s="651"/>
      <c r="C9" s="605"/>
      <c r="D9" s="648"/>
      <c r="E9" s="600"/>
      <c r="F9" s="650"/>
      <c r="G9" s="650"/>
      <c r="H9" s="650"/>
      <c r="I9" s="600"/>
      <c r="J9" s="648"/>
      <c r="K9" s="649"/>
      <c r="N9" s="687"/>
      <c r="O9" s="661"/>
      <c r="P9" s="680"/>
      <c r="Q9" s="656"/>
      <c r="R9" s="677"/>
      <c r="S9" s="677"/>
      <c r="T9" s="677"/>
      <c r="U9" s="656"/>
      <c r="V9" s="680"/>
      <c r="W9" s="678"/>
    </row>
    <row r="10" spans="2:23" ht="14.25" customHeight="1" x14ac:dyDescent="0.15">
      <c r="B10" s="1008" t="s">
        <v>48</v>
      </c>
      <c r="C10" s="1014" t="s">
        <v>106</v>
      </c>
      <c r="D10" s="1013">
        <v>7</v>
      </c>
      <c r="E10" s="602"/>
      <c r="F10" s="647">
        <v>1</v>
      </c>
      <c r="G10" s="647" t="s">
        <v>81</v>
      </c>
      <c r="H10" s="647">
        <v>0</v>
      </c>
      <c r="I10" s="602"/>
      <c r="J10" s="1013">
        <v>0</v>
      </c>
      <c r="K10" s="1014" t="s">
        <v>107</v>
      </c>
      <c r="N10" s="1008" t="s">
        <v>48</v>
      </c>
      <c r="O10" s="1014" t="s">
        <v>96</v>
      </c>
      <c r="P10" s="1013">
        <v>0</v>
      </c>
      <c r="Q10" s="658"/>
      <c r="R10" s="679">
        <v>0</v>
      </c>
      <c r="S10" s="679" t="s">
        <v>81</v>
      </c>
      <c r="T10" s="679">
        <v>3</v>
      </c>
      <c r="U10" s="658"/>
      <c r="V10" s="1013">
        <v>6</v>
      </c>
      <c r="W10" s="1014" t="s">
        <v>157</v>
      </c>
    </row>
    <row r="11" spans="2:23" ht="14.25" customHeight="1" x14ac:dyDescent="0.15">
      <c r="B11" s="1009"/>
      <c r="C11" s="1014"/>
      <c r="D11" s="1013"/>
      <c r="E11" s="602"/>
      <c r="F11" s="647">
        <v>6</v>
      </c>
      <c r="G11" s="647" t="s">
        <v>81</v>
      </c>
      <c r="H11" s="647">
        <v>1</v>
      </c>
      <c r="I11" s="602"/>
      <c r="J11" s="1013"/>
      <c r="K11" s="1014"/>
      <c r="N11" s="1009"/>
      <c r="O11" s="1014"/>
      <c r="P11" s="1013"/>
      <c r="Q11" s="658"/>
      <c r="R11" s="679">
        <v>0</v>
      </c>
      <c r="S11" s="679" t="s">
        <v>81</v>
      </c>
      <c r="T11" s="679">
        <v>3</v>
      </c>
      <c r="U11" s="658"/>
      <c r="V11" s="1013"/>
      <c r="W11" s="1014"/>
    </row>
    <row r="12" spans="2:23" ht="18.75" x14ac:dyDescent="0.15">
      <c r="B12" s="1009"/>
      <c r="C12" s="606" t="s">
        <v>250</v>
      </c>
      <c r="D12" s="643"/>
      <c r="E12" s="602"/>
      <c r="F12" s="1007" t="s">
        <v>28</v>
      </c>
      <c r="G12" s="1007"/>
      <c r="H12" s="1007"/>
      <c r="I12" s="602"/>
      <c r="J12" s="643"/>
      <c r="K12" s="610" t="s">
        <v>175</v>
      </c>
      <c r="N12" s="1009"/>
      <c r="O12" s="662"/>
      <c r="P12" s="682"/>
      <c r="Q12" s="658"/>
      <c r="R12" s="1007" t="s">
        <v>28</v>
      </c>
      <c r="S12" s="1007"/>
      <c r="T12" s="1007"/>
      <c r="U12" s="658"/>
      <c r="V12" s="682"/>
      <c r="W12" s="666" t="s">
        <v>246</v>
      </c>
    </row>
    <row r="13" spans="2:23" ht="18.75" x14ac:dyDescent="0.15">
      <c r="B13" s="1009"/>
      <c r="C13" s="607"/>
      <c r="D13" s="643"/>
      <c r="E13" s="602"/>
      <c r="F13" s="1007" t="s">
        <v>29</v>
      </c>
      <c r="G13" s="1007"/>
      <c r="H13" s="1007"/>
      <c r="I13" s="602"/>
      <c r="J13" s="643"/>
      <c r="K13" s="611" t="s">
        <v>251</v>
      </c>
      <c r="N13" s="1009"/>
      <c r="O13" s="663"/>
      <c r="P13" s="682"/>
      <c r="Q13" s="658"/>
      <c r="R13" s="1007" t="s">
        <v>29</v>
      </c>
      <c r="S13" s="1007"/>
      <c r="T13" s="1007"/>
      <c r="U13" s="658"/>
      <c r="V13" s="682"/>
      <c r="W13" s="667"/>
    </row>
    <row r="14" spans="2:23" ht="18.75" x14ac:dyDescent="0.15">
      <c r="B14" s="1010"/>
      <c r="C14" s="607"/>
      <c r="D14" s="643"/>
      <c r="E14" s="602"/>
      <c r="F14" s="1007" t="s">
        <v>30</v>
      </c>
      <c r="G14" s="1007"/>
      <c r="H14" s="1007"/>
      <c r="I14" s="602"/>
      <c r="J14" s="643"/>
      <c r="K14" s="611"/>
      <c r="N14" s="1010"/>
      <c r="O14" s="663"/>
      <c r="P14" s="682"/>
      <c r="Q14" s="658"/>
      <c r="R14" s="1007" t="s">
        <v>30</v>
      </c>
      <c r="S14" s="1007"/>
      <c r="T14" s="1007"/>
      <c r="U14" s="658"/>
      <c r="V14" s="682"/>
      <c r="W14" s="667"/>
    </row>
    <row r="15" spans="2:23" ht="18.75" x14ac:dyDescent="0.15">
      <c r="B15" s="651"/>
      <c r="C15" s="605"/>
      <c r="D15" s="648"/>
      <c r="E15" s="600"/>
      <c r="F15" s="650"/>
      <c r="G15" s="650"/>
      <c r="H15" s="650"/>
      <c r="I15" s="600"/>
      <c r="J15" s="648"/>
      <c r="K15" s="649"/>
      <c r="N15" s="687"/>
      <c r="O15" s="661"/>
      <c r="P15" s="680"/>
      <c r="Q15" s="656"/>
      <c r="R15" s="677"/>
      <c r="S15" s="677"/>
      <c r="T15" s="677"/>
      <c r="U15" s="656"/>
      <c r="V15" s="680"/>
      <c r="W15" s="678"/>
    </row>
    <row r="16" spans="2:23" ht="14.25" customHeight="1" x14ac:dyDescent="0.15">
      <c r="B16" s="1006" t="s">
        <v>48</v>
      </c>
      <c r="C16" s="1001" t="s">
        <v>52</v>
      </c>
      <c r="D16" s="1002">
        <v>0</v>
      </c>
      <c r="E16" s="646"/>
      <c r="F16" s="644">
        <v>0</v>
      </c>
      <c r="G16" s="644" t="s">
        <v>81</v>
      </c>
      <c r="H16" s="644">
        <v>0</v>
      </c>
      <c r="I16" s="646"/>
      <c r="J16" s="1002">
        <v>0</v>
      </c>
      <c r="K16" s="1001" t="s">
        <v>178</v>
      </c>
      <c r="N16" s="1006" t="s">
        <v>48</v>
      </c>
      <c r="O16" s="1001" t="s">
        <v>93</v>
      </c>
      <c r="P16" s="1002">
        <v>1</v>
      </c>
      <c r="Q16" s="685"/>
      <c r="R16" s="681">
        <v>0</v>
      </c>
      <c r="S16" s="681" t="s">
        <v>81</v>
      </c>
      <c r="T16" s="681">
        <v>2</v>
      </c>
      <c r="U16" s="685"/>
      <c r="V16" s="1002">
        <v>2</v>
      </c>
      <c r="W16" s="1001" t="s">
        <v>133</v>
      </c>
    </row>
    <row r="17" spans="2:23" ht="14.25" customHeight="1" x14ac:dyDescent="0.15">
      <c r="B17" s="999"/>
      <c r="C17" s="1001"/>
      <c r="D17" s="1002"/>
      <c r="E17" s="646"/>
      <c r="F17" s="644">
        <v>0</v>
      </c>
      <c r="G17" s="644" t="s">
        <v>81</v>
      </c>
      <c r="H17" s="644">
        <v>0</v>
      </c>
      <c r="I17" s="646"/>
      <c r="J17" s="1002"/>
      <c r="K17" s="1001"/>
      <c r="N17" s="999"/>
      <c r="O17" s="1001"/>
      <c r="P17" s="1002"/>
      <c r="Q17" s="685"/>
      <c r="R17" s="681">
        <v>1</v>
      </c>
      <c r="S17" s="681" t="s">
        <v>81</v>
      </c>
      <c r="T17" s="681">
        <v>0</v>
      </c>
      <c r="U17" s="685"/>
      <c r="V17" s="1002"/>
      <c r="W17" s="1001"/>
    </row>
    <row r="18" spans="2:23" ht="18.75" x14ac:dyDescent="0.15">
      <c r="B18" s="999"/>
      <c r="C18" s="603"/>
      <c r="D18" s="601"/>
      <c r="E18" s="601"/>
      <c r="F18" s="1004" t="s">
        <v>28</v>
      </c>
      <c r="G18" s="1004"/>
      <c r="H18" s="1004"/>
      <c r="I18" s="601"/>
      <c r="J18" s="601"/>
      <c r="K18" s="608"/>
      <c r="N18" s="999"/>
      <c r="O18" s="659" t="s">
        <v>137</v>
      </c>
      <c r="P18" s="657"/>
      <c r="Q18" s="657"/>
      <c r="R18" s="1004" t="s">
        <v>28</v>
      </c>
      <c r="S18" s="1004"/>
      <c r="T18" s="1004"/>
      <c r="U18" s="657"/>
      <c r="V18" s="657"/>
      <c r="W18" s="664" t="s">
        <v>247</v>
      </c>
    </row>
    <row r="19" spans="2:23" ht="18.75" x14ac:dyDescent="0.15">
      <c r="B19" s="999"/>
      <c r="C19" s="604"/>
      <c r="D19" s="601"/>
      <c r="E19" s="601"/>
      <c r="F19" s="1004" t="s">
        <v>29</v>
      </c>
      <c r="G19" s="1004"/>
      <c r="H19" s="1004"/>
      <c r="I19" s="601"/>
      <c r="J19" s="601"/>
      <c r="K19" s="609"/>
      <c r="N19" s="999"/>
      <c r="O19" s="660"/>
      <c r="P19" s="657"/>
      <c r="Q19" s="657"/>
      <c r="R19" s="1004" t="s">
        <v>29</v>
      </c>
      <c r="S19" s="1004"/>
      <c r="T19" s="1004"/>
      <c r="U19" s="657"/>
      <c r="V19" s="657"/>
      <c r="W19" s="665"/>
    </row>
    <row r="20" spans="2:23" ht="18.75" x14ac:dyDescent="0.15">
      <c r="B20" s="1000"/>
      <c r="C20" s="604"/>
      <c r="D20" s="645"/>
      <c r="E20" s="645"/>
      <c r="F20" s="1004" t="s">
        <v>30</v>
      </c>
      <c r="G20" s="1004"/>
      <c r="H20" s="1004"/>
      <c r="I20" s="645"/>
      <c r="J20" s="645"/>
      <c r="K20" s="609"/>
      <c r="N20" s="1000"/>
      <c r="O20" s="660"/>
      <c r="P20" s="683"/>
      <c r="Q20" s="683"/>
      <c r="R20" s="1004" t="s">
        <v>30</v>
      </c>
      <c r="S20" s="1004"/>
      <c r="T20" s="1004"/>
      <c r="U20" s="683"/>
      <c r="V20" s="683"/>
      <c r="W20" s="665"/>
    </row>
    <row r="21" spans="2:23" ht="18.75" x14ac:dyDescent="0.15">
      <c r="B21" s="651"/>
      <c r="C21" s="605"/>
      <c r="D21" s="648"/>
      <c r="E21" s="600"/>
      <c r="F21" s="650"/>
      <c r="G21" s="650"/>
      <c r="H21" s="650"/>
      <c r="I21" s="600"/>
      <c r="J21" s="648"/>
      <c r="K21" s="649"/>
      <c r="N21" s="687"/>
      <c r="O21" s="661"/>
      <c r="P21" s="680"/>
      <c r="Q21" s="656"/>
      <c r="R21" s="677"/>
      <c r="S21" s="677"/>
      <c r="T21" s="677"/>
      <c r="U21" s="656"/>
      <c r="V21" s="680"/>
      <c r="W21" s="678"/>
    </row>
    <row r="22" spans="2:23" ht="14.25" customHeight="1" x14ac:dyDescent="0.15">
      <c r="B22" s="1008" t="s">
        <v>48</v>
      </c>
      <c r="C22" s="1014"/>
      <c r="D22" s="1013"/>
      <c r="E22" s="602"/>
      <c r="F22" s="647"/>
      <c r="G22" s="647" t="s">
        <v>81</v>
      </c>
      <c r="H22" s="647"/>
      <c r="I22" s="602"/>
      <c r="J22" s="1013"/>
      <c r="K22" s="1014"/>
      <c r="N22" s="1008" t="s">
        <v>48</v>
      </c>
      <c r="O22" s="1014" t="s">
        <v>56</v>
      </c>
      <c r="P22" s="1013">
        <v>0</v>
      </c>
      <c r="Q22" s="658"/>
      <c r="R22" s="679">
        <v>0</v>
      </c>
      <c r="S22" s="679" t="s">
        <v>81</v>
      </c>
      <c r="T22" s="679">
        <v>1</v>
      </c>
      <c r="U22" s="658"/>
      <c r="V22" s="1013">
        <v>1</v>
      </c>
      <c r="W22" s="1014" t="s">
        <v>157</v>
      </c>
    </row>
    <row r="23" spans="2:23" ht="14.25" customHeight="1" x14ac:dyDescent="0.15">
      <c r="B23" s="1009"/>
      <c r="C23" s="1014"/>
      <c r="D23" s="1013"/>
      <c r="E23" s="602"/>
      <c r="F23" s="647"/>
      <c r="G23" s="647" t="s">
        <v>81</v>
      </c>
      <c r="H23" s="647"/>
      <c r="I23" s="602"/>
      <c r="J23" s="1013"/>
      <c r="K23" s="1014"/>
      <c r="N23" s="1009"/>
      <c r="O23" s="1014"/>
      <c r="P23" s="1013"/>
      <c r="Q23" s="658"/>
      <c r="R23" s="679">
        <v>0</v>
      </c>
      <c r="S23" s="679" t="s">
        <v>81</v>
      </c>
      <c r="T23" s="679">
        <v>0</v>
      </c>
      <c r="U23" s="658"/>
      <c r="V23" s="1013"/>
      <c r="W23" s="1014"/>
    </row>
    <row r="24" spans="2:23" ht="18.75" x14ac:dyDescent="0.15">
      <c r="B24" s="1009"/>
      <c r="C24" s="606"/>
      <c r="D24" s="643"/>
      <c r="E24" s="602"/>
      <c r="F24" s="1007" t="s">
        <v>28</v>
      </c>
      <c r="G24" s="1007"/>
      <c r="H24" s="1007"/>
      <c r="I24" s="602"/>
      <c r="J24" s="643"/>
      <c r="K24" s="610"/>
      <c r="N24" s="1009"/>
      <c r="O24" s="662"/>
      <c r="P24" s="682"/>
      <c r="Q24" s="658"/>
      <c r="R24" s="1007" t="s">
        <v>28</v>
      </c>
      <c r="S24" s="1007"/>
      <c r="T24" s="1007"/>
      <c r="U24" s="658"/>
      <c r="V24" s="682"/>
      <c r="W24" s="666" t="s">
        <v>82</v>
      </c>
    </row>
    <row r="25" spans="2:23" ht="18.75" x14ac:dyDescent="0.15">
      <c r="B25" s="1009"/>
      <c r="C25" s="607"/>
      <c r="D25" s="643"/>
      <c r="E25" s="602"/>
      <c r="F25" s="1007" t="s">
        <v>29</v>
      </c>
      <c r="G25" s="1007"/>
      <c r="H25" s="1007"/>
      <c r="I25" s="602"/>
      <c r="J25" s="643"/>
      <c r="K25" s="611"/>
      <c r="N25" s="1009"/>
      <c r="O25" s="663"/>
      <c r="P25" s="682"/>
      <c r="Q25" s="658"/>
      <c r="R25" s="1007" t="s">
        <v>29</v>
      </c>
      <c r="S25" s="1007"/>
      <c r="T25" s="1007"/>
      <c r="U25" s="658"/>
      <c r="V25" s="682"/>
      <c r="W25" s="667"/>
    </row>
    <row r="26" spans="2:23" ht="18.75" x14ac:dyDescent="0.15">
      <c r="B26" s="1010"/>
      <c r="C26" s="607"/>
      <c r="D26" s="643"/>
      <c r="E26" s="602"/>
      <c r="F26" s="1007" t="s">
        <v>30</v>
      </c>
      <c r="G26" s="1007"/>
      <c r="H26" s="1007"/>
      <c r="I26" s="602"/>
      <c r="J26" s="643"/>
      <c r="K26" s="611"/>
      <c r="N26" s="1010"/>
      <c r="O26" s="663"/>
      <c r="P26" s="682"/>
      <c r="Q26" s="658"/>
      <c r="R26" s="1007" t="s">
        <v>30</v>
      </c>
      <c r="S26" s="1007"/>
      <c r="T26" s="1007"/>
      <c r="U26" s="658"/>
      <c r="V26" s="682"/>
      <c r="W26" s="667"/>
    </row>
    <row r="27" spans="2:23" ht="18.75" x14ac:dyDescent="0.15">
      <c r="B27" s="651"/>
      <c r="C27" s="605"/>
      <c r="D27" s="648"/>
      <c r="E27" s="600"/>
      <c r="F27" s="650"/>
      <c r="G27" s="650"/>
      <c r="H27" s="650"/>
      <c r="I27" s="600"/>
      <c r="J27" s="648"/>
      <c r="K27" s="649"/>
      <c r="N27" s="651"/>
      <c r="O27" s="605"/>
      <c r="P27" s="648"/>
      <c r="Q27" s="600"/>
      <c r="R27" s="650"/>
      <c r="S27" s="650"/>
      <c r="T27" s="650"/>
      <c r="U27" s="600"/>
      <c r="V27" s="648"/>
      <c r="W27" s="649"/>
    </row>
    <row r="28" spans="2:23" ht="14.25" customHeight="1" x14ac:dyDescent="0.15">
      <c r="B28" s="1006"/>
      <c r="C28" s="1001"/>
      <c r="D28" s="1002" t="s">
        <v>86</v>
      </c>
      <c r="E28" s="646"/>
      <c r="F28" s="644"/>
      <c r="G28" s="644" t="s">
        <v>81</v>
      </c>
      <c r="H28" s="644"/>
      <c r="I28" s="646"/>
      <c r="J28" s="1002" t="s">
        <v>86</v>
      </c>
      <c r="K28" s="1001"/>
      <c r="N28" s="1006"/>
      <c r="O28" s="1001"/>
      <c r="P28" s="1002"/>
      <c r="Q28" s="646"/>
      <c r="R28" s="644"/>
      <c r="S28" s="644" t="s">
        <v>81</v>
      </c>
      <c r="T28" s="644"/>
      <c r="U28" s="646"/>
      <c r="V28" s="1002"/>
      <c r="W28" s="1001"/>
    </row>
    <row r="29" spans="2:23" ht="14.25" customHeight="1" x14ac:dyDescent="0.15">
      <c r="B29" s="999"/>
      <c r="C29" s="1001"/>
      <c r="D29" s="1002"/>
      <c r="E29" s="646"/>
      <c r="F29" s="644"/>
      <c r="G29" s="644" t="s">
        <v>81</v>
      </c>
      <c r="H29" s="644"/>
      <c r="I29" s="646"/>
      <c r="J29" s="1002"/>
      <c r="K29" s="1001"/>
      <c r="N29" s="999"/>
      <c r="O29" s="1001"/>
      <c r="P29" s="1002"/>
      <c r="Q29" s="646"/>
      <c r="R29" s="644"/>
      <c r="S29" s="644" t="s">
        <v>81</v>
      </c>
      <c r="T29" s="644"/>
      <c r="U29" s="646"/>
      <c r="V29" s="1002"/>
      <c r="W29" s="1001"/>
    </row>
    <row r="30" spans="2:23" ht="18.75" x14ac:dyDescent="0.15">
      <c r="B30" s="999"/>
      <c r="C30" s="603"/>
      <c r="D30" s="601"/>
      <c r="E30" s="601"/>
      <c r="F30" s="1004" t="s">
        <v>28</v>
      </c>
      <c r="G30" s="1004"/>
      <c r="H30" s="1004"/>
      <c r="I30" s="601"/>
      <c r="J30" s="601"/>
      <c r="K30" s="608"/>
      <c r="N30" s="999"/>
      <c r="O30" s="603"/>
      <c r="P30" s="601"/>
      <c r="Q30" s="601"/>
      <c r="R30" s="1004" t="s">
        <v>28</v>
      </c>
      <c r="S30" s="1004"/>
      <c r="T30" s="1004"/>
      <c r="U30" s="601"/>
      <c r="V30" s="601"/>
      <c r="W30" s="608"/>
    </row>
    <row r="31" spans="2:23" ht="18.75" x14ac:dyDescent="0.15">
      <c r="B31" s="999"/>
      <c r="C31" s="604"/>
      <c r="D31" s="601"/>
      <c r="E31" s="601"/>
      <c r="F31" s="1004" t="s">
        <v>29</v>
      </c>
      <c r="G31" s="1004"/>
      <c r="H31" s="1004"/>
      <c r="I31" s="601"/>
      <c r="J31" s="601"/>
      <c r="K31" s="609"/>
      <c r="N31" s="999"/>
      <c r="O31" s="604"/>
      <c r="P31" s="601"/>
      <c r="Q31" s="601"/>
      <c r="R31" s="1004" t="s">
        <v>29</v>
      </c>
      <c r="S31" s="1004"/>
      <c r="T31" s="1004"/>
      <c r="U31" s="601"/>
      <c r="V31" s="601"/>
      <c r="W31" s="609"/>
    </row>
    <row r="32" spans="2:23" ht="18.75" x14ac:dyDescent="0.15">
      <c r="B32" s="1000"/>
      <c r="C32" s="604"/>
      <c r="D32" s="645"/>
      <c r="E32" s="645"/>
      <c r="F32" s="1004" t="s">
        <v>30</v>
      </c>
      <c r="G32" s="1004"/>
      <c r="H32" s="1004"/>
      <c r="I32" s="645"/>
      <c r="J32" s="645"/>
      <c r="K32" s="609"/>
      <c r="N32" s="1000"/>
      <c r="O32" s="604"/>
      <c r="P32" s="645"/>
      <c r="Q32" s="645"/>
      <c r="R32" s="1004" t="s">
        <v>30</v>
      </c>
      <c r="S32" s="1004"/>
      <c r="T32" s="1004"/>
      <c r="U32" s="645"/>
      <c r="V32" s="645"/>
      <c r="W32" s="609"/>
    </row>
    <row r="33" spans="2:23" ht="18.75" x14ac:dyDescent="0.15">
      <c r="B33" s="651"/>
      <c r="C33" s="605"/>
      <c r="D33" s="648"/>
      <c r="E33" s="600"/>
      <c r="F33" s="650"/>
      <c r="G33" s="650"/>
      <c r="H33" s="650"/>
      <c r="I33" s="600"/>
      <c r="J33" s="648"/>
      <c r="K33" s="649"/>
      <c r="N33" s="651"/>
      <c r="O33" s="605"/>
      <c r="P33" s="648"/>
      <c r="Q33" s="600"/>
      <c r="R33" s="650"/>
      <c r="S33" s="650"/>
      <c r="T33" s="650"/>
      <c r="U33" s="600"/>
      <c r="V33" s="648"/>
      <c r="W33" s="649"/>
    </row>
    <row r="34" spans="2:23" ht="14.25" customHeight="1" x14ac:dyDescent="0.15">
      <c r="B34" s="1008"/>
      <c r="C34" s="1014"/>
      <c r="D34" s="1013"/>
      <c r="E34" s="602"/>
      <c r="F34" s="647"/>
      <c r="G34" s="647" t="s">
        <v>81</v>
      </c>
      <c r="H34" s="647"/>
      <c r="I34" s="602"/>
      <c r="J34" s="1013"/>
      <c r="K34" s="1014"/>
      <c r="N34" s="1008"/>
      <c r="O34" s="1014"/>
      <c r="P34" s="1013" t="s">
        <v>86</v>
      </c>
      <c r="Q34" s="602"/>
      <c r="R34" s="647"/>
      <c r="S34" s="647" t="s">
        <v>81</v>
      </c>
      <c r="T34" s="647"/>
      <c r="U34" s="602"/>
      <c r="V34" s="1013" t="s">
        <v>86</v>
      </c>
      <c r="W34" s="1014"/>
    </row>
    <row r="35" spans="2:23" ht="14.25" customHeight="1" x14ac:dyDescent="0.15">
      <c r="B35" s="1009"/>
      <c r="C35" s="1014"/>
      <c r="D35" s="1013"/>
      <c r="E35" s="602"/>
      <c r="F35" s="647"/>
      <c r="G35" s="647" t="s">
        <v>81</v>
      </c>
      <c r="H35" s="647"/>
      <c r="I35" s="602"/>
      <c r="J35" s="1013"/>
      <c r="K35" s="1014"/>
      <c r="N35" s="1009"/>
      <c r="O35" s="1014"/>
      <c r="P35" s="1013"/>
      <c r="Q35" s="602"/>
      <c r="R35" s="647"/>
      <c r="S35" s="647" t="s">
        <v>81</v>
      </c>
      <c r="T35" s="647"/>
      <c r="U35" s="602"/>
      <c r="V35" s="1013"/>
      <c r="W35" s="1014"/>
    </row>
    <row r="36" spans="2:23" ht="18.75" x14ac:dyDescent="0.15">
      <c r="B36" s="1009"/>
      <c r="C36" s="606"/>
      <c r="D36" s="643"/>
      <c r="E36" s="602"/>
      <c r="F36" s="1007" t="s">
        <v>28</v>
      </c>
      <c r="G36" s="1007"/>
      <c r="H36" s="1007"/>
      <c r="I36" s="602"/>
      <c r="J36" s="643"/>
      <c r="K36" s="610"/>
      <c r="N36" s="1009"/>
      <c r="O36" s="606"/>
      <c r="P36" s="643"/>
      <c r="Q36" s="602"/>
      <c r="R36" s="1007" t="s">
        <v>28</v>
      </c>
      <c r="S36" s="1007"/>
      <c r="T36" s="1007"/>
      <c r="U36" s="602"/>
      <c r="V36" s="643"/>
      <c r="W36" s="610"/>
    </row>
    <row r="37" spans="2:23" ht="18.75" x14ac:dyDescent="0.15">
      <c r="B37" s="1009"/>
      <c r="C37" s="607"/>
      <c r="D37" s="643"/>
      <c r="E37" s="602"/>
      <c r="F37" s="1007" t="s">
        <v>29</v>
      </c>
      <c r="G37" s="1007"/>
      <c r="H37" s="1007"/>
      <c r="I37" s="602"/>
      <c r="J37" s="643"/>
      <c r="K37" s="611"/>
      <c r="N37" s="1009"/>
      <c r="O37" s="607"/>
      <c r="P37" s="643"/>
      <c r="Q37" s="602"/>
      <c r="R37" s="1007" t="s">
        <v>29</v>
      </c>
      <c r="S37" s="1007"/>
      <c r="T37" s="1007"/>
      <c r="U37" s="602"/>
      <c r="V37" s="643"/>
      <c r="W37" s="611"/>
    </row>
    <row r="38" spans="2:23" ht="18.75" x14ac:dyDescent="0.15">
      <c r="B38" s="1010"/>
      <c r="C38" s="607"/>
      <c r="D38" s="643"/>
      <c r="E38" s="602"/>
      <c r="F38" s="1007" t="s">
        <v>30</v>
      </c>
      <c r="G38" s="1007"/>
      <c r="H38" s="1007"/>
      <c r="I38" s="602"/>
      <c r="J38" s="643"/>
      <c r="K38" s="611"/>
      <c r="N38" s="1010"/>
      <c r="O38" s="607"/>
      <c r="P38" s="643"/>
      <c r="Q38" s="602"/>
      <c r="R38" s="1007" t="s">
        <v>30</v>
      </c>
      <c r="S38" s="1007"/>
      <c r="T38" s="1007"/>
      <c r="U38" s="602"/>
      <c r="V38" s="643"/>
      <c r="W38" s="611"/>
    </row>
    <row r="39" spans="2:23" ht="18.75" x14ac:dyDescent="0.15">
      <c r="B39" s="651"/>
      <c r="C39" s="605"/>
      <c r="D39" s="648"/>
      <c r="E39" s="600"/>
      <c r="F39" s="650"/>
      <c r="G39" s="650"/>
      <c r="H39" s="650"/>
      <c r="I39" s="600"/>
      <c r="J39" s="648"/>
      <c r="K39" s="649"/>
      <c r="N39" s="651"/>
      <c r="O39" s="605"/>
      <c r="P39" s="648"/>
      <c r="Q39" s="600"/>
      <c r="R39" s="650"/>
      <c r="S39" s="650"/>
      <c r="T39" s="650"/>
      <c r="U39" s="600"/>
      <c r="V39" s="648"/>
      <c r="W39" s="649"/>
    </row>
    <row r="40" spans="2:23" ht="14.25" customHeight="1" x14ac:dyDescent="0.15">
      <c r="B40" s="1018"/>
      <c r="C40" s="1016"/>
      <c r="D40" s="1019"/>
      <c r="E40" s="600"/>
      <c r="F40" s="650"/>
      <c r="G40" s="650"/>
      <c r="H40" s="650"/>
      <c r="I40" s="600"/>
      <c r="J40" s="1019"/>
      <c r="K40" s="1016"/>
      <c r="N40" s="1018"/>
      <c r="O40" s="1016"/>
      <c r="P40" s="1019"/>
      <c r="Q40" s="600"/>
      <c r="R40" s="650"/>
      <c r="S40" s="650"/>
      <c r="T40" s="650"/>
      <c r="U40" s="600"/>
      <c r="V40" s="1019"/>
      <c r="W40" s="1016"/>
    </row>
    <row r="41" spans="2:23" ht="14.25" customHeight="1" x14ac:dyDescent="0.15">
      <c r="B41" s="1018"/>
      <c r="C41" s="1016"/>
      <c r="D41" s="1019"/>
      <c r="E41" s="600"/>
      <c r="F41" s="650"/>
      <c r="G41" s="650"/>
      <c r="H41" s="650"/>
      <c r="I41" s="600"/>
      <c r="J41" s="1019"/>
      <c r="K41" s="1016"/>
      <c r="N41" s="1018"/>
      <c r="O41" s="1016"/>
      <c r="P41" s="1019"/>
      <c r="Q41" s="600"/>
      <c r="R41" s="650"/>
      <c r="S41" s="650"/>
      <c r="T41" s="650"/>
      <c r="U41" s="600"/>
      <c r="V41" s="1019"/>
      <c r="W41" s="1016"/>
    </row>
    <row r="42" spans="2:23" ht="18.75" x14ac:dyDescent="0.15">
      <c r="B42" s="651"/>
      <c r="C42" s="141"/>
      <c r="D42" s="648"/>
      <c r="E42" s="600"/>
      <c r="F42" s="1017"/>
      <c r="G42" s="1017"/>
      <c r="H42" s="1017"/>
      <c r="I42" s="600"/>
      <c r="J42" s="648"/>
      <c r="K42" s="142"/>
      <c r="N42" s="651"/>
      <c r="O42" s="141"/>
      <c r="P42" s="648"/>
      <c r="Q42" s="600"/>
      <c r="R42" s="1017"/>
      <c r="S42" s="1017"/>
      <c r="T42" s="1017"/>
      <c r="U42" s="600"/>
      <c r="V42" s="648"/>
      <c r="W42" s="142"/>
    </row>
    <row r="43" spans="2:23" ht="18.75" x14ac:dyDescent="0.15">
      <c r="B43" s="651"/>
      <c r="C43" s="141"/>
      <c r="D43" s="648"/>
      <c r="E43" s="600"/>
      <c r="F43" s="1017"/>
      <c r="G43" s="1017"/>
      <c r="H43" s="1017"/>
      <c r="I43" s="600"/>
      <c r="J43" s="648"/>
      <c r="K43" s="142"/>
      <c r="N43" s="651"/>
      <c r="O43" s="141"/>
      <c r="P43" s="648"/>
      <c r="Q43" s="600"/>
      <c r="R43" s="1017"/>
      <c r="S43" s="1017"/>
      <c r="T43" s="1017"/>
      <c r="U43" s="600"/>
      <c r="V43" s="648"/>
      <c r="W43" s="142"/>
    </row>
    <row r="44" spans="2:23" ht="18.75" x14ac:dyDescent="0.15">
      <c r="B44" s="651"/>
      <c r="C44" s="141"/>
      <c r="D44" s="648"/>
      <c r="E44" s="600"/>
      <c r="F44" s="1017"/>
      <c r="G44" s="1017"/>
      <c r="H44" s="1017"/>
      <c r="I44" s="600"/>
      <c r="J44" s="648"/>
      <c r="K44" s="142"/>
      <c r="N44" s="651"/>
      <c r="O44" s="141"/>
      <c r="P44" s="648"/>
      <c r="Q44" s="600"/>
      <c r="R44" s="1017"/>
      <c r="S44" s="1017"/>
      <c r="T44" s="1017"/>
      <c r="U44" s="600"/>
      <c r="V44" s="648"/>
      <c r="W44" s="142"/>
    </row>
    <row r="45" spans="2:23" x14ac:dyDescent="0.15">
      <c r="B45" s="70"/>
      <c r="C45" s="143"/>
      <c r="D45" s="144"/>
      <c r="E45" s="144"/>
      <c r="F45" s="143"/>
      <c r="G45" s="143"/>
      <c r="H45" s="143"/>
      <c r="I45" s="144"/>
      <c r="J45" s="144"/>
      <c r="K45" s="143"/>
      <c r="N45" s="70"/>
      <c r="O45" s="143"/>
      <c r="P45" s="144"/>
      <c r="Q45" s="144"/>
      <c r="R45" s="143"/>
      <c r="S45" s="143"/>
      <c r="T45" s="143"/>
      <c r="U45" s="144"/>
      <c r="V45" s="144"/>
      <c r="W45" s="143"/>
    </row>
    <row r="46" spans="2:23" x14ac:dyDescent="0.15">
      <c r="B46" s="71"/>
      <c r="K46" s="139"/>
      <c r="N46" s="71"/>
      <c r="W46" s="139"/>
    </row>
    <row r="47" spans="2:23" x14ac:dyDescent="0.15">
      <c r="B47" s="71"/>
      <c r="N47" s="71"/>
    </row>
    <row r="48" spans="2:23" x14ac:dyDescent="0.15">
      <c r="B48" s="71"/>
      <c r="N48" s="71"/>
    </row>
  </sheetData>
  <mergeCells count="120">
    <mergeCell ref="F44:H44"/>
    <mergeCell ref="R44:T44"/>
    <mergeCell ref="N1:V1"/>
    <mergeCell ref="N4:N8"/>
    <mergeCell ref="N10:N14"/>
    <mergeCell ref="N16:N20"/>
    <mergeCell ref="P2:V2"/>
    <mergeCell ref="O4:O5"/>
    <mergeCell ref="P4:P5"/>
    <mergeCell ref="Q4:Q5"/>
    <mergeCell ref="U4:U5"/>
    <mergeCell ref="V4:V5"/>
    <mergeCell ref="R12:T12"/>
    <mergeCell ref="R13:T13"/>
    <mergeCell ref="O16:O17"/>
    <mergeCell ref="P16:P17"/>
    <mergeCell ref="V40:V41"/>
    <mergeCell ref="V34:V35"/>
    <mergeCell ref="V28:V29"/>
    <mergeCell ref="F20:H20"/>
    <mergeCell ref="V16:V17"/>
    <mergeCell ref="O10:O11"/>
    <mergeCell ref="P10:P11"/>
    <mergeCell ref="V10:V11"/>
    <mergeCell ref="W40:W41"/>
    <mergeCell ref="F42:H42"/>
    <mergeCell ref="R42:T42"/>
    <mergeCell ref="F43:H43"/>
    <mergeCell ref="R43:T43"/>
    <mergeCell ref="F38:H38"/>
    <mergeCell ref="R38:T38"/>
    <mergeCell ref="B40:B41"/>
    <mergeCell ref="C40:C41"/>
    <mergeCell ref="D40:D41"/>
    <mergeCell ref="J40:J41"/>
    <mergeCell ref="K40:K41"/>
    <mergeCell ref="N40:N41"/>
    <mergeCell ref="O40:O41"/>
    <mergeCell ref="P40:P41"/>
    <mergeCell ref="W34:W35"/>
    <mergeCell ref="F36:H36"/>
    <mergeCell ref="R36:T36"/>
    <mergeCell ref="F37:H37"/>
    <mergeCell ref="R37:T37"/>
    <mergeCell ref="F32:H32"/>
    <mergeCell ref="R32:T32"/>
    <mergeCell ref="B34:B38"/>
    <mergeCell ref="C34:C35"/>
    <mergeCell ref="D34:D35"/>
    <mergeCell ref="J34:J35"/>
    <mergeCell ref="K34:K35"/>
    <mergeCell ref="N34:N38"/>
    <mergeCell ref="O34:O35"/>
    <mergeCell ref="P34:P35"/>
    <mergeCell ref="W28:W29"/>
    <mergeCell ref="F30:H30"/>
    <mergeCell ref="R30:T30"/>
    <mergeCell ref="F31:H31"/>
    <mergeCell ref="R31:T31"/>
    <mergeCell ref="F26:H26"/>
    <mergeCell ref="B28:B32"/>
    <mergeCell ref="C28:C29"/>
    <mergeCell ref="D28:D29"/>
    <mergeCell ref="J28:J29"/>
    <mergeCell ref="K28:K29"/>
    <mergeCell ref="N28:N32"/>
    <mergeCell ref="O28:O29"/>
    <mergeCell ref="P28:P29"/>
    <mergeCell ref="R26:T26"/>
    <mergeCell ref="N22:N26"/>
    <mergeCell ref="O22:O23"/>
    <mergeCell ref="P22:P23"/>
    <mergeCell ref="R24:T24"/>
    <mergeCell ref="F24:H24"/>
    <mergeCell ref="F25:H25"/>
    <mergeCell ref="R25:T25"/>
    <mergeCell ref="V22:V23"/>
    <mergeCell ref="W22:W23"/>
    <mergeCell ref="B22:B26"/>
    <mergeCell ref="C22:C23"/>
    <mergeCell ref="D22:D23"/>
    <mergeCell ref="J22:J23"/>
    <mergeCell ref="K22:K23"/>
    <mergeCell ref="R20:T20"/>
    <mergeCell ref="F18:H18"/>
    <mergeCell ref="F19:H19"/>
    <mergeCell ref="R18:T18"/>
    <mergeCell ref="R19:T19"/>
    <mergeCell ref="W16:W17"/>
    <mergeCell ref="F14:H14"/>
    <mergeCell ref="B16:B20"/>
    <mergeCell ref="C16:C17"/>
    <mergeCell ref="D16:D17"/>
    <mergeCell ref="J16:J17"/>
    <mergeCell ref="K16:K17"/>
    <mergeCell ref="R14:T14"/>
    <mergeCell ref="F12:H12"/>
    <mergeCell ref="F13:H13"/>
    <mergeCell ref="W10:W11"/>
    <mergeCell ref="F8:H8"/>
    <mergeCell ref="B10:B14"/>
    <mergeCell ref="C10:C11"/>
    <mergeCell ref="D10:D11"/>
    <mergeCell ref="J10:J11"/>
    <mergeCell ref="K10:K11"/>
    <mergeCell ref="R8:T8"/>
    <mergeCell ref="F6:H6"/>
    <mergeCell ref="F7:H7"/>
    <mergeCell ref="W4:W5"/>
    <mergeCell ref="R6:T6"/>
    <mergeCell ref="R7:T7"/>
    <mergeCell ref="K4:K5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6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26</vt:i4>
      </vt:variant>
    </vt:vector>
  </HeadingPairs>
  <TitlesOfParts>
    <vt:vector size="52" baseType="lpstr">
      <vt:lpstr>試合結果 (２２節)</vt:lpstr>
      <vt:lpstr>試合結果 (20.21節) </vt:lpstr>
      <vt:lpstr>試合結果 (１９節)</vt:lpstr>
      <vt:lpstr>試合結果 (１8節) </vt:lpstr>
      <vt:lpstr>試合結果 (１7節)  </vt:lpstr>
      <vt:lpstr>試合結果 (１6節)  </vt:lpstr>
      <vt:lpstr>試合結果 (15節)</vt:lpstr>
      <vt:lpstr>試合結果 (14節)</vt:lpstr>
      <vt:lpstr>試合結果 (13節) </vt:lpstr>
      <vt:lpstr>試合結果 (１２節) </vt:lpstr>
      <vt:lpstr>試合結果 (10.11節) </vt:lpstr>
      <vt:lpstr>試合結果 (9節) </vt:lpstr>
      <vt:lpstr>試合結果 (8節)</vt:lpstr>
      <vt:lpstr>試合結果 (7節)</vt:lpstr>
      <vt:lpstr>試合結果 (6節)</vt:lpstr>
      <vt:lpstr>試合結果 (5節)</vt:lpstr>
      <vt:lpstr>試合結果 (4節)</vt:lpstr>
      <vt:lpstr>試合結果 (3節)</vt:lpstr>
      <vt:lpstr>試合結果 (2節)</vt:lpstr>
      <vt:lpstr>試合結果 (1節)</vt:lpstr>
      <vt:lpstr>カブス星取表</vt:lpstr>
      <vt:lpstr>カブス順位表</vt:lpstr>
      <vt:lpstr>秋季星取表 </vt:lpstr>
      <vt:lpstr>秋季順位表</vt:lpstr>
      <vt:lpstr>春季星取表</vt:lpstr>
      <vt:lpstr>春季順位表</vt:lpstr>
      <vt:lpstr>カブス順位表!Print_Area</vt:lpstr>
      <vt:lpstr>カブス星取表!Print_Area</vt:lpstr>
      <vt:lpstr>'試合結果 (10.11節) '!Print_Area</vt:lpstr>
      <vt:lpstr>'試合結果 (１２節) '!Print_Area</vt:lpstr>
      <vt:lpstr>'試合結果 (13節) '!Print_Area</vt:lpstr>
      <vt:lpstr>'試合結果 (14節)'!Print_Area</vt:lpstr>
      <vt:lpstr>'試合結果 (15節)'!Print_Area</vt:lpstr>
      <vt:lpstr>'試合結果 (１6節)  '!Print_Area</vt:lpstr>
      <vt:lpstr>'試合結果 (１7節)  '!Print_Area</vt:lpstr>
      <vt:lpstr>'試合結果 (１8節) '!Print_Area</vt:lpstr>
      <vt:lpstr>'試合結果 (１９節)'!Print_Area</vt:lpstr>
      <vt:lpstr>'試合結果 (1節)'!Print_Area</vt:lpstr>
      <vt:lpstr>'試合結果 (20.21節) '!Print_Area</vt:lpstr>
      <vt:lpstr>'試合結果 (２２節)'!Print_Area</vt:lpstr>
      <vt:lpstr>'試合結果 (2節)'!Print_Area</vt:lpstr>
      <vt:lpstr>'試合結果 (3節)'!Print_Area</vt:lpstr>
      <vt:lpstr>'試合結果 (4節)'!Print_Area</vt:lpstr>
      <vt:lpstr>'試合結果 (5節)'!Print_Area</vt:lpstr>
      <vt:lpstr>'試合結果 (6節)'!Print_Area</vt:lpstr>
      <vt:lpstr>'試合結果 (7節)'!Print_Area</vt:lpstr>
      <vt:lpstr>'試合結果 (8節)'!Print_Area</vt:lpstr>
      <vt:lpstr>'試合結果 (9節) '!Print_Area</vt:lpstr>
      <vt:lpstr>秋季順位表!Print_Area</vt:lpstr>
      <vt:lpstr>'秋季星取表 '!Print_Area</vt:lpstr>
      <vt:lpstr>春季順位表!Print_Area</vt:lpstr>
      <vt:lpstr>春季星取表!Print_Area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松前中学校 校務18</cp:lastModifiedBy>
  <cp:lastPrinted>2020-10-27T00:08:41Z</cp:lastPrinted>
  <dcterms:created xsi:type="dcterms:W3CDTF">2008-03-04T02:08:01Z</dcterms:created>
  <dcterms:modified xsi:type="dcterms:W3CDTF">2022-08-22T00:38:26Z</dcterms:modified>
</cp:coreProperties>
</file>