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morin\OneDrive\デスクトップ\"/>
    </mc:Choice>
  </mc:AlternateContent>
  <xr:revisionPtr revIDLastSave="0" documentId="13_ncr:1_{A57862C0-D5E1-4BCF-9887-11AE193FB06C}" xr6:coauthVersionLast="47" xr6:coauthVersionMax="47" xr10:uidLastSave="{00000000-0000-0000-0000-000000000000}"/>
  <bookViews>
    <workbookView xWindow="-120" yWindow="-120" windowWidth="20730" windowHeight="11160" xr2:uid="{33596661-849D-46B9-AFD5-08913B85BC79}"/>
  </bookViews>
  <sheets>
    <sheet name="2次リーグ星取表" sheetId="2" r:id="rId1"/>
  </sheets>
  <definedNames>
    <definedName name="_xlnm.Print_Area" localSheetId="0">'2次リーグ星取表'!$A$1:$AF$49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2" l="1"/>
  <c r="X17" i="2"/>
  <c r="AA17" i="2" s="1"/>
  <c r="T23" i="2" l="1"/>
  <c r="R23" i="2"/>
  <c r="S23" i="2" s="1"/>
  <c r="Q23" i="2"/>
  <c r="P23" i="2"/>
  <c r="O23" i="2"/>
  <c r="N23" i="2"/>
  <c r="AC23" i="2" s="1"/>
  <c r="L23" i="2"/>
  <c r="AB23" i="2" s="1"/>
  <c r="K23" i="2"/>
  <c r="I23" i="2"/>
  <c r="J23" i="2" s="1"/>
  <c r="H23" i="2"/>
  <c r="F23" i="2"/>
  <c r="G23" i="2" s="1"/>
  <c r="E23" i="2"/>
  <c r="D23" i="2"/>
  <c r="C23" i="2"/>
  <c r="V22" i="2"/>
  <c r="Q22" i="2"/>
  <c r="AC22" i="2" s="1"/>
  <c r="O22" i="2"/>
  <c r="N22" i="2"/>
  <c r="M22" i="2"/>
  <c r="L22" i="2"/>
  <c r="K22" i="2"/>
  <c r="I22" i="2"/>
  <c r="J22" i="2" s="1"/>
  <c r="H22" i="2"/>
  <c r="F22" i="2"/>
  <c r="G22" i="2" s="1"/>
  <c r="E22" i="2"/>
  <c r="D22" i="2"/>
  <c r="C22" i="2"/>
  <c r="V21" i="2"/>
  <c r="S21" i="2"/>
  <c r="N21" i="2"/>
  <c r="L21" i="2"/>
  <c r="M21" i="2" s="1"/>
  <c r="K21" i="2"/>
  <c r="J21" i="2"/>
  <c r="I21" i="2"/>
  <c r="H21" i="2"/>
  <c r="AC21" i="2" s="1"/>
  <c r="F21" i="2"/>
  <c r="AB21" i="2" s="1"/>
  <c r="E21" i="2"/>
  <c r="C21" i="2"/>
  <c r="D21" i="2" s="1"/>
  <c r="AB20" i="2"/>
  <c r="S20" i="2"/>
  <c r="P20" i="2"/>
  <c r="K20" i="2"/>
  <c r="I20" i="2"/>
  <c r="J20" i="2" s="1"/>
  <c r="Z20" i="2" s="1"/>
  <c r="H20" i="2"/>
  <c r="G20" i="2"/>
  <c r="F20" i="2"/>
  <c r="E20" i="2"/>
  <c r="C20" i="2"/>
  <c r="D20" i="2" s="1"/>
  <c r="AC19" i="2"/>
  <c r="AB19" i="2"/>
  <c r="V19" i="2"/>
  <c r="S19" i="2"/>
  <c r="P19" i="2"/>
  <c r="M19" i="2"/>
  <c r="X19" i="2" s="1"/>
  <c r="H19" i="2"/>
  <c r="F19" i="2"/>
  <c r="G19" i="2" s="1"/>
  <c r="E19" i="2"/>
  <c r="D19" i="2"/>
  <c r="C19" i="2"/>
  <c r="AC18" i="2"/>
  <c r="AB18" i="2"/>
  <c r="V18" i="2"/>
  <c r="S18" i="2"/>
  <c r="Z18" i="2" s="1"/>
  <c r="P18" i="2"/>
  <c r="M18" i="2"/>
  <c r="J18" i="2"/>
  <c r="E18" i="2"/>
  <c r="D18" i="2"/>
  <c r="C18" i="2"/>
  <c r="AC17" i="2"/>
  <c r="AB17" i="2"/>
  <c r="AD17" i="2" s="1"/>
  <c r="Z17" i="2"/>
  <c r="Y17" i="2"/>
  <c r="V17" i="2"/>
  <c r="S17" i="2"/>
  <c r="P17" i="2"/>
  <c r="M17" i="2"/>
  <c r="J17" i="2"/>
  <c r="G17" i="2"/>
  <c r="U16" i="2"/>
  <c r="R16" i="2"/>
  <c r="O16" i="2"/>
  <c r="L16" i="2"/>
  <c r="I16" i="2"/>
  <c r="F16" i="2"/>
  <c r="C16" i="2"/>
  <c r="N52" i="2"/>
  <c r="L52" i="2"/>
  <c r="M52" i="2" s="1"/>
  <c r="K52" i="2"/>
  <c r="I52" i="2"/>
  <c r="J52" i="2" s="1"/>
  <c r="H52" i="2"/>
  <c r="G52" i="2"/>
  <c r="F52" i="2"/>
  <c r="E52" i="2"/>
  <c r="C52" i="2"/>
  <c r="D52" i="2" s="1"/>
  <c r="N51" i="2"/>
  <c r="L51" i="2"/>
  <c r="M51" i="2" s="1"/>
  <c r="K51" i="2"/>
  <c r="I51" i="2"/>
  <c r="J51" i="2" s="1"/>
  <c r="H51" i="2"/>
  <c r="W51" i="2" s="1"/>
  <c r="G51" i="2"/>
  <c r="F51" i="2"/>
  <c r="E51" i="2"/>
  <c r="C51" i="2"/>
  <c r="P50" i="2"/>
  <c r="K50" i="2"/>
  <c r="I50" i="2"/>
  <c r="J50" i="2" s="1"/>
  <c r="H50" i="2"/>
  <c r="G50" i="2"/>
  <c r="F50" i="2"/>
  <c r="E50" i="2"/>
  <c r="C50" i="2"/>
  <c r="D50" i="2" s="1"/>
  <c r="P49" i="2"/>
  <c r="K49" i="2"/>
  <c r="I49" i="2"/>
  <c r="J49" i="2" s="1"/>
  <c r="H49" i="2"/>
  <c r="F49" i="2"/>
  <c r="G49" i="2" s="1"/>
  <c r="E49" i="2"/>
  <c r="W49" i="2" s="1"/>
  <c r="C49" i="2"/>
  <c r="D49" i="2" s="1"/>
  <c r="V48" i="2"/>
  <c r="P48" i="2"/>
  <c r="M48" i="2"/>
  <c r="H48" i="2"/>
  <c r="G48" i="2"/>
  <c r="F48" i="2"/>
  <c r="E48" i="2"/>
  <c r="C48" i="2"/>
  <c r="D48" i="2" s="1"/>
  <c r="P47" i="2"/>
  <c r="M47" i="2"/>
  <c r="H47" i="2"/>
  <c r="W47" i="2" s="1"/>
  <c r="F47" i="2"/>
  <c r="G47" i="2" s="1"/>
  <c r="E47" i="2"/>
  <c r="C47" i="2"/>
  <c r="P46" i="2"/>
  <c r="M46" i="2"/>
  <c r="J46" i="2"/>
  <c r="E46" i="2"/>
  <c r="C46" i="2"/>
  <c r="D46" i="2" s="1"/>
  <c r="V45" i="2"/>
  <c r="P45" i="2"/>
  <c r="M45" i="2"/>
  <c r="J45" i="2"/>
  <c r="E45" i="2"/>
  <c r="W45" i="2" s="1"/>
  <c r="C45" i="2"/>
  <c r="D45" i="2" s="1"/>
  <c r="W44" i="2"/>
  <c r="V44" i="2"/>
  <c r="P44" i="2"/>
  <c r="M44" i="2"/>
  <c r="J44" i="2"/>
  <c r="G44" i="2"/>
  <c r="W43" i="2"/>
  <c r="V43" i="2"/>
  <c r="P43" i="2"/>
  <c r="M43" i="2"/>
  <c r="J43" i="2"/>
  <c r="G43" i="2"/>
  <c r="O41" i="2"/>
  <c r="L41" i="2"/>
  <c r="I41" i="2"/>
  <c r="F41" i="2"/>
  <c r="C41" i="2"/>
  <c r="T35" i="2"/>
  <c r="R35" i="2"/>
  <c r="S35" i="2" s="1"/>
  <c r="Q35" i="2"/>
  <c r="O35" i="2"/>
  <c r="P35" i="2" s="1"/>
  <c r="N35" i="2"/>
  <c r="AC35" i="2" s="1"/>
  <c r="L35" i="2"/>
  <c r="M35" i="2" s="1"/>
  <c r="K35" i="2"/>
  <c r="J35" i="2"/>
  <c r="I35" i="2"/>
  <c r="H35" i="2"/>
  <c r="F35" i="2"/>
  <c r="G35" i="2" s="1"/>
  <c r="E35" i="2"/>
  <c r="C35" i="2"/>
  <c r="V34" i="2"/>
  <c r="Q34" i="2"/>
  <c r="O34" i="2"/>
  <c r="P34" i="2" s="1"/>
  <c r="N34" i="2"/>
  <c r="L34" i="2"/>
  <c r="M34" i="2" s="1"/>
  <c r="K34" i="2"/>
  <c r="J34" i="2"/>
  <c r="I34" i="2"/>
  <c r="H34" i="2"/>
  <c r="AC34" i="2" s="1"/>
  <c r="F34" i="2"/>
  <c r="G34" i="2" s="1"/>
  <c r="E34" i="2"/>
  <c r="C34" i="2"/>
  <c r="V33" i="2"/>
  <c r="S33" i="2"/>
  <c r="N33" i="2"/>
  <c r="L33" i="2"/>
  <c r="M33" i="2" s="1"/>
  <c r="K33" i="2"/>
  <c r="I33" i="2"/>
  <c r="J33" i="2" s="1"/>
  <c r="H33" i="2"/>
  <c r="F33" i="2"/>
  <c r="G33" i="2" s="1"/>
  <c r="E33" i="2"/>
  <c r="AC33" i="2" s="1"/>
  <c r="D33" i="2"/>
  <c r="C33" i="2"/>
  <c r="V32" i="2"/>
  <c r="S32" i="2"/>
  <c r="P32" i="2"/>
  <c r="K32" i="2"/>
  <c r="I32" i="2"/>
  <c r="J32" i="2" s="1"/>
  <c r="H32" i="2"/>
  <c r="AC32" i="2" s="1"/>
  <c r="F32" i="2"/>
  <c r="G32" i="2" s="1"/>
  <c r="E32" i="2"/>
  <c r="C32" i="2"/>
  <c r="AB32" i="2" s="1"/>
  <c r="V31" i="2"/>
  <c r="S31" i="2"/>
  <c r="P31" i="2"/>
  <c r="M31" i="2"/>
  <c r="H31" i="2"/>
  <c r="AC31" i="2" s="1"/>
  <c r="F31" i="2"/>
  <c r="G31" i="2" s="1"/>
  <c r="E31" i="2"/>
  <c r="C31" i="2"/>
  <c r="AC30" i="2"/>
  <c r="V30" i="2"/>
  <c r="S30" i="2"/>
  <c r="P30" i="2"/>
  <c r="M30" i="2"/>
  <c r="J30" i="2"/>
  <c r="E30" i="2"/>
  <c r="C30" i="2"/>
  <c r="AC29" i="2"/>
  <c r="AB29" i="2"/>
  <c r="V29" i="2"/>
  <c r="S29" i="2"/>
  <c r="P29" i="2"/>
  <c r="M29" i="2"/>
  <c r="J29" i="2"/>
  <c r="Y29" i="2" s="1"/>
  <c r="G29" i="2"/>
  <c r="U28" i="2"/>
  <c r="R28" i="2"/>
  <c r="O28" i="2"/>
  <c r="L28" i="2"/>
  <c r="I28" i="2"/>
  <c r="F28" i="2"/>
  <c r="C28" i="2"/>
  <c r="W52" i="2"/>
  <c r="W12" i="2"/>
  <c r="U12" i="2"/>
  <c r="V12" i="2" s="1"/>
  <c r="T12" i="2"/>
  <c r="R12" i="2"/>
  <c r="S12" i="2" s="1"/>
  <c r="Q12" i="2"/>
  <c r="AF12" i="2" s="1"/>
  <c r="P12" i="2"/>
  <c r="O12" i="2"/>
  <c r="N12" i="2"/>
  <c r="L12" i="2"/>
  <c r="M12" i="2" s="1"/>
  <c r="K12" i="2"/>
  <c r="I12" i="2"/>
  <c r="J12" i="2" s="1"/>
  <c r="H12" i="2"/>
  <c r="F12" i="2"/>
  <c r="E12" i="2"/>
  <c r="D12" i="2"/>
  <c r="C12" i="2"/>
  <c r="Y11" i="2"/>
  <c r="T11" i="2"/>
  <c r="S11" i="2"/>
  <c r="R11" i="2"/>
  <c r="Q11" i="2"/>
  <c r="P11" i="2"/>
  <c r="O11" i="2"/>
  <c r="N11" i="2"/>
  <c r="M11" i="2"/>
  <c r="L11" i="2"/>
  <c r="K11" i="2"/>
  <c r="I11" i="2"/>
  <c r="J11" i="2" s="1"/>
  <c r="H11" i="2"/>
  <c r="G11" i="2"/>
  <c r="F11" i="2"/>
  <c r="E11" i="2"/>
  <c r="C11" i="2"/>
  <c r="D11" i="2" s="1"/>
  <c r="AC11" i="2" s="1"/>
  <c r="Y10" i="2"/>
  <c r="V10" i="2"/>
  <c r="Q10" i="2"/>
  <c r="P10" i="2"/>
  <c r="O10" i="2"/>
  <c r="N10" i="2"/>
  <c r="M10" i="2"/>
  <c r="L10" i="2"/>
  <c r="K10" i="2"/>
  <c r="I10" i="2"/>
  <c r="J10" i="2" s="1"/>
  <c r="H10" i="2"/>
  <c r="F10" i="2"/>
  <c r="E10" i="2"/>
  <c r="D10" i="2"/>
  <c r="C10" i="2"/>
  <c r="Y9" i="2"/>
  <c r="V9" i="2"/>
  <c r="S9" i="2"/>
  <c r="N9" i="2"/>
  <c r="L9" i="2"/>
  <c r="M9" i="2" s="1"/>
  <c r="K9" i="2"/>
  <c r="I9" i="2"/>
  <c r="J9" i="2" s="1"/>
  <c r="H9" i="2"/>
  <c r="G9" i="2"/>
  <c r="F9" i="2"/>
  <c r="E9" i="2"/>
  <c r="C9" i="2"/>
  <c r="D9" i="2" s="1"/>
  <c r="Y8" i="2"/>
  <c r="V8" i="2"/>
  <c r="S8" i="2"/>
  <c r="P8" i="2"/>
  <c r="K8" i="2"/>
  <c r="I8" i="2"/>
  <c r="J8" i="2" s="1"/>
  <c r="H8" i="2"/>
  <c r="F8" i="2"/>
  <c r="E8" i="2"/>
  <c r="AF8" i="2" s="1"/>
  <c r="D8" i="2"/>
  <c r="C8" i="2"/>
  <c r="Y7" i="2"/>
  <c r="V7" i="2"/>
  <c r="S7" i="2"/>
  <c r="P7" i="2"/>
  <c r="M7" i="2"/>
  <c r="H7" i="2"/>
  <c r="G7" i="2"/>
  <c r="F7" i="2"/>
  <c r="E7" i="2"/>
  <c r="AF7" i="2" s="1"/>
  <c r="D7" i="2"/>
  <c r="C7" i="2"/>
  <c r="AF6" i="2"/>
  <c r="AE6" i="2"/>
  <c r="Y6" i="2"/>
  <c r="V6" i="2"/>
  <c r="S6" i="2"/>
  <c r="AA6" i="2" s="1"/>
  <c r="P6" i="2"/>
  <c r="M6" i="2"/>
  <c r="J6" i="2"/>
  <c r="E6" i="2"/>
  <c r="D6" i="2"/>
  <c r="C6" i="2"/>
  <c r="AF5" i="2"/>
  <c r="AE5" i="2"/>
  <c r="Y5" i="2"/>
  <c r="V5" i="2"/>
  <c r="S5" i="2"/>
  <c r="P5" i="2"/>
  <c r="AB5" i="2" s="1"/>
  <c r="M5" i="2"/>
  <c r="J5" i="2"/>
  <c r="G5" i="2"/>
  <c r="AA5" i="2" s="1"/>
  <c r="X4" i="2"/>
  <c r="U4" i="2"/>
  <c r="R4" i="2"/>
  <c r="O4" i="2"/>
  <c r="L4" i="2"/>
  <c r="I4" i="2"/>
  <c r="F4" i="2"/>
  <c r="C4" i="2"/>
  <c r="K3" i="2"/>
  <c r="X45" i="2" l="1"/>
  <c r="X43" i="2"/>
  <c r="AD29" i="2"/>
  <c r="D32" i="2"/>
  <c r="Y32" i="2" s="1"/>
  <c r="Z29" i="2"/>
  <c r="Z32" i="2"/>
  <c r="AC9" i="2"/>
  <c r="Y23" i="2"/>
  <c r="M23" i="2"/>
  <c r="X23" i="2" s="1"/>
  <c r="Z23" i="2"/>
  <c r="AA23" i="2" s="1"/>
  <c r="AB22" i="2"/>
  <c r="Y18" i="2"/>
  <c r="Z22" i="2"/>
  <c r="P22" i="2"/>
  <c r="Y22" i="2" s="1"/>
  <c r="AD22" i="2"/>
  <c r="X22" i="2"/>
  <c r="AA22" i="2" s="1"/>
  <c r="X20" i="2"/>
  <c r="AA20" i="2" s="1"/>
  <c r="Y19" i="2"/>
  <c r="AC20" i="2"/>
  <c r="AD20" i="2" s="1"/>
  <c r="Z19" i="2"/>
  <c r="AA19" i="2" s="1"/>
  <c r="Y20" i="2"/>
  <c r="AD19" i="2"/>
  <c r="G21" i="2"/>
  <c r="Y21" i="2" s="1"/>
  <c r="Z21" i="2"/>
  <c r="X18" i="2"/>
  <c r="AA18" i="2" s="1"/>
  <c r="AD21" i="2"/>
  <c r="AD18" i="2"/>
  <c r="X21" i="2"/>
  <c r="AG5" i="2"/>
  <c r="AG6" i="2"/>
  <c r="AC6" i="2"/>
  <c r="AD23" i="2"/>
  <c r="AD32" i="2"/>
  <c r="AC8" i="2"/>
  <c r="AD6" i="2"/>
  <c r="AE12" i="2"/>
  <c r="AG12" i="2" s="1"/>
  <c r="G12" i="2"/>
  <c r="AB12" i="2" s="1"/>
  <c r="AC7" i="2"/>
  <c r="AB33" i="2"/>
  <c r="AD33" i="2" s="1"/>
  <c r="AB35" i="2"/>
  <c r="AD35" i="2" s="1"/>
  <c r="T43" i="2"/>
  <c r="S43" i="2"/>
  <c r="R43" i="2"/>
  <c r="Z30" i="2"/>
  <c r="Y30" i="2"/>
  <c r="D30" i="2"/>
  <c r="D51" i="2"/>
  <c r="T51" i="2" s="1"/>
  <c r="AB6" i="2"/>
  <c r="AB9" i="2"/>
  <c r="AF10" i="2"/>
  <c r="Y31" i="2"/>
  <c r="AB7" i="2"/>
  <c r="AE10" i="2"/>
  <c r="G10" i="2"/>
  <c r="AC10" i="2" s="1"/>
  <c r="AA12" i="2"/>
  <c r="S45" i="2"/>
  <c r="D47" i="2"/>
  <c r="R47" i="2" s="1"/>
  <c r="V47" i="2"/>
  <c r="X47" i="2" s="1"/>
  <c r="R49" i="2"/>
  <c r="V51" i="2"/>
  <c r="X51" i="2" s="1"/>
  <c r="AE8" i="2"/>
  <c r="AG8" i="2" s="1"/>
  <c r="G8" i="2"/>
  <c r="AB31" i="2"/>
  <c r="AD31" i="2" s="1"/>
  <c r="X31" i="2"/>
  <c r="D31" i="2"/>
  <c r="Z31" i="2" s="1"/>
  <c r="Y33" i="2"/>
  <c r="AC5" i="2"/>
  <c r="AD5" i="2" s="1"/>
  <c r="AB8" i="2"/>
  <c r="AF11" i="2"/>
  <c r="AC12" i="2"/>
  <c r="AB30" i="2"/>
  <c r="AD30" i="2" s="1"/>
  <c r="AA8" i="2"/>
  <c r="AF9" i="2"/>
  <c r="AB11" i="2"/>
  <c r="X29" i="2"/>
  <c r="AA29" i="2" s="1"/>
  <c r="X30" i="2"/>
  <c r="Z33" i="2"/>
  <c r="X33" i="2"/>
  <c r="AA33" i="2" s="1"/>
  <c r="Z34" i="2"/>
  <c r="D34" i="2"/>
  <c r="Y34" i="2" s="1"/>
  <c r="AB34" i="2"/>
  <c r="AD34" i="2" s="1"/>
  <c r="X34" i="2"/>
  <c r="AA34" i="2" s="1"/>
  <c r="R45" i="2"/>
  <c r="S49" i="2"/>
  <c r="V49" i="2"/>
  <c r="X49" i="2" s="1"/>
  <c r="AA7" i="2"/>
  <c r="AE7" i="2"/>
  <c r="AG7" i="2" s="1"/>
  <c r="AA9" i="2"/>
  <c r="AD9" i="2" s="1"/>
  <c r="AE9" i="2"/>
  <c r="AA11" i="2"/>
  <c r="AD11" i="2" s="1"/>
  <c r="AE11" i="2"/>
  <c r="AG11" i="2" s="1"/>
  <c r="D35" i="2"/>
  <c r="Y35" i="2" s="1"/>
  <c r="T45" i="2"/>
  <c r="V46" i="2"/>
  <c r="T49" i="2"/>
  <c r="V50" i="2"/>
  <c r="X32" i="2"/>
  <c r="W46" i="2"/>
  <c r="W50" i="2"/>
  <c r="V52" i="2"/>
  <c r="W48" i="2"/>
  <c r="AA32" i="2" l="1"/>
  <c r="AD8" i="2"/>
  <c r="AA21" i="2"/>
  <c r="AE21" i="2"/>
  <c r="AE17" i="2" a="1"/>
  <c r="AE17" i="2" s="1"/>
  <c r="AE23" i="2"/>
  <c r="AE22" i="2"/>
  <c r="AB10" i="2"/>
  <c r="AE19" i="2"/>
  <c r="AE20" i="2"/>
  <c r="AE18" i="2"/>
  <c r="U49" i="2"/>
  <c r="S47" i="2"/>
  <c r="AD12" i="2"/>
  <c r="S51" i="2"/>
  <c r="R51" i="2"/>
  <c r="U51" i="2" s="1"/>
  <c r="X35" i="2"/>
  <c r="AD7" i="2"/>
  <c r="U45" i="2"/>
  <c r="AA30" i="2"/>
  <c r="AA10" i="2"/>
  <c r="AD10" i="2" s="1"/>
  <c r="AG9" i="2"/>
  <c r="Z35" i="2"/>
  <c r="AA31" i="2"/>
  <c r="T47" i="2"/>
  <c r="U47" i="2" s="1"/>
  <c r="AG10" i="2"/>
  <c r="U43" i="2"/>
  <c r="Y47" i="2" l="1"/>
  <c r="AH9" i="2"/>
  <c r="AH6" i="2"/>
  <c r="AH10" i="2"/>
  <c r="AH12" i="2"/>
  <c r="AA35" i="2"/>
  <c r="AE35" i="2" s="1"/>
  <c r="AH7" i="2"/>
  <c r="AH8" i="2"/>
  <c r="Y51" i="2"/>
  <c r="Y45" i="2"/>
  <c r="Y49" i="2"/>
  <c r="AH5" i="2"/>
  <c r="Y43" i="2"/>
  <c r="AH11" i="2"/>
  <c r="AE34" i="2" l="1"/>
  <c r="AE29" i="2"/>
  <c r="AE32" i="2"/>
  <c r="AE30" i="2"/>
  <c r="AE33" i="2"/>
  <c r="AE3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<sst xmlns="http://schemas.openxmlformats.org/spreadsheetml/2006/main" count="144" uniqueCount="47">
  <si>
    <t>〇勝点3・●勝点0・△勝点1</t>
    <rPh sb="1" eb="2">
      <t>カ</t>
    </rPh>
    <rPh sb="2" eb="3">
      <t>テン</t>
    </rPh>
    <phoneticPr fontId="5"/>
  </si>
  <si>
    <t>勝</t>
    <rPh sb="0" eb="1">
      <t>カ</t>
    </rPh>
    <phoneticPr fontId="5"/>
  </si>
  <si>
    <t>負</t>
    <rPh sb="0" eb="1">
      <t>マケ</t>
    </rPh>
    <phoneticPr fontId="5"/>
  </si>
  <si>
    <t>分</t>
    <rPh sb="0" eb="1">
      <t>ワ</t>
    </rPh>
    <phoneticPr fontId="5"/>
  </si>
  <si>
    <t>勝点</t>
    <rPh sb="0" eb="2">
      <t>カｔ</t>
    </rPh>
    <phoneticPr fontId="5"/>
  </si>
  <si>
    <t>得点</t>
    <rPh sb="0" eb="2">
      <t>トクテｎ</t>
    </rPh>
    <phoneticPr fontId="5"/>
  </si>
  <si>
    <t>失点</t>
    <rPh sb="0" eb="2">
      <t>シｔｔ</t>
    </rPh>
    <phoneticPr fontId="5"/>
  </si>
  <si>
    <t>得失点</t>
    <rPh sb="0" eb="3">
      <t>トクシッテン</t>
    </rPh>
    <phoneticPr fontId="5"/>
  </si>
  <si>
    <t>順位</t>
    <rPh sb="0" eb="2">
      <t>ジュン</t>
    </rPh>
    <phoneticPr fontId="5"/>
  </si>
  <si>
    <t>得点</t>
    <rPh sb="0" eb="2">
      <t>トクテン</t>
    </rPh>
    <phoneticPr fontId="5"/>
  </si>
  <si>
    <t>失点</t>
    <rPh sb="0" eb="2">
      <t>シッテン</t>
    </rPh>
    <phoneticPr fontId="5"/>
  </si>
  <si>
    <t>○</t>
  </si>
  <si>
    <t>●</t>
    <phoneticPr fontId="5"/>
  </si>
  <si>
    <t>△</t>
    <phoneticPr fontId="5"/>
  </si>
  <si>
    <t>アヴェンダU11</t>
  </si>
  <si>
    <t>スクールホワイト</t>
  </si>
  <si>
    <t>グランツ</t>
  </si>
  <si>
    <t>サン・スポ2nd</t>
  </si>
  <si>
    <t>浜分</t>
    <rPh sb="0" eb="1">
      <t>ハマ</t>
    </rPh>
    <rPh sb="1" eb="2">
      <t>ワ</t>
    </rPh>
    <phoneticPr fontId="2"/>
  </si>
  <si>
    <t>乙部</t>
    <rPh sb="0" eb="1">
      <t>オツ</t>
    </rPh>
    <rPh sb="1" eb="2">
      <t>ブ</t>
    </rPh>
    <phoneticPr fontId="2"/>
  </si>
  <si>
    <t>ジュニU11</t>
  </si>
  <si>
    <t>日　吉</t>
    <rPh sb="0" eb="1">
      <t>ヒ</t>
    </rPh>
    <rPh sb="2" eb="3">
      <t>キチ</t>
    </rPh>
    <phoneticPr fontId="2"/>
  </si>
  <si>
    <t>プレイフルRISE</t>
  </si>
  <si>
    <t>アヴェンダU12</t>
  </si>
  <si>
    <t>スクールイエロー</t>
  </si>
  <si>
    <t>サン・スポ</t>
  </si>
  <si>
    <t>ノース　</t>
  </si>
  <si>
    <t>【ＪＦＡ 第46回 全日本U-12サッカー選手権大会 兼 函館東ライオンズ旗争奪第50回函館ジュニアサッカー大会:2次リーグ】</t>
    <phoneticPr fontId="5"/>
  </si>
  <si>
    <t>1部リーグ</t>
    <rPh sb="1" eb="2">
      <t>ブ</t>
    </rPh>
    <phoneticPr fontId="5"/>
  </si>
  <si>
    <t>2部リーグ</t>
    <rPh sb="1" eb="2">
      <t>ブ</t>
    </rPh>
    <phoneticPr fontId="5"/>
  </si>
  <si>
    <t>3部リーグ</t>
    <rPh sb="1" eb="2">
      <t>ブ</t>
    </rPh>
    <phoneticPr fontId="5"/>
  </si>
  <si>
    <t>4部リーグ</t>
    <rPh sb="1" eb="2">
      <t>ブ</t>
    </rPh>
    <phoneticPr fontId="5"/>
  </si>
  <si>
    <t>得失点</t>
  </si>
  <si>
    <t>プレイフル</t>
  </si>
  <si>
    <t>フロンティア</t>
  </si>
  <si>
    <t>ジュニJU12</t>
  </si>
  <si>
    <t>港</t>
    <rPh sb="0" eb="1">
      <t>ミナト</t>
    </rPh>
    <phoneticPr fontId="2"/>
  </si>
  <si>
    <t>桔梗</t>
    <rPh sb="0" eb="1">
      <t>ケツ</t>
    </rPh>
    <rPh sb="1" eb="2">
      <t>コウ</t>
    </rPh>
    <phoneticPr fontId="2"/>
  </si>
  <si>
    <t>西部</t>
    <rPh sb="0" eb="2">
      <t>セイブ</t>
    </rPh>
    <phoneticPr fontId="2"/>
  </si>
  <si>
    <t>八雲</t>
    <rPh sb="0" eb="1">
      <t>ハッ</t>
    </rPh>
    <rPh sb="1" eb="2">
      <t>クモ</t>
    </rPh>
    <phoneticPr fontId="4"/>
  </si>
  <si>
    <t>松前</t>
    <rPh sb="0" eb="2">
      <t>マツマエ</t>
    </rPh>
    <phoneticPr fontId="4"/>
  </si>
  <si>
    <t>鷲ノ木</t>
    <rPh sb="0" eb="1">
      <t>ワシ</t>
    </rPh>
    <rPh sb="2" eb="3">
      <t>キ</t>
    </rPh>
    <phoneticPr fontId="4"/>
  </si>
  <si>
    <t>今金</t>
    <phoneticPr fontId="4"/>
  </si>
  <si>
    <t>エスト</t>
    <phoneticPr fontId="4"/>
  </si>
  <si>
    <t>八幡</t>
    <phoneticPr fontId="4"/>
  </si>
  <si>
    <t>せたな</t>
    <phoneticPr fontId="4"/>
  </si>
  <si>
    <t>ＣＯＲＡＺＯＮ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</si>
</sst>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16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2"/>
      <name val="Yu Gothic Light"/>
      <family val="3"/>
      <charset val="128"/>
      <scheme val="maj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Yu Gothic"/>
      <family val="2"/>
      <scheme val="minor"/>
    </font>
    <font>
      <sz val="11"/>
      <color theme="0"/>
      <name val="Yu Gothic"/>
      <family val="2"/>
      <scheme val="minor"/>
    </font>
    <font>
      <sz val="8"/>
      <color theme="0"/>
      <name val="Yu Gothic"/>
      <family val="2"/>
      <scheme val="minor"/>
    </font>
    <font>
      <sz val="8"/>
      <color theme="0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36"/>
      <color theme="1"/>
      <name val="ＭＳ 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8"/>
      <color theme="0"/>
      <name val="ＭＳ ゴシック"/>
      <family val="3"/>
      <charset val="128"/>
    </font>
    <font>
      <sz val="11"/>
      <color theme="0"/>
      <name val="Yu Gothic"/>
      <family val="2"/>
      <charset val="128"/>
      <scheme val="minor"/>
    </font>
    <font>
      <sz val="12"/>
      <color theme="0"/>
      <name val="ＭＳ ゴシック"/>
      <family val="3"/>
      <charset val="128"/>
    </font>
    <font>
      <sz val="8"/>
      <color theme="0"/>
      <name val="Yu Gothic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 diagonalDown="1">
      <left style="thin">
        <color theme="0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theme="0"/>
      </left>
      <right/>
      <top style="thin">
        <color theme="0"/>
      </top>
      <bottom/>
      <diagonal style="thin">
        <color auto="1"/>
      </diagonal>
    </border>
    <border diagonalDown="1">
      <left/>
      <right/>
      <top style="thin">
        <color theme="0"/>
      </top>
      <bottom/>
      <diagonal style="thin">
        <color auto="1"/>
      </diagonal>
    </border>
    <border diagonalDown="1">
      <left/>
      <right style="thin">
        <color auto="1"/>
      </right>
      <top style="thin">
        <color theme="0"/>
      </top>
      <bottom/>
      <diagonal style="thin">
        <color auto="1"/>
      </diagonal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3" xfId="0" applyFont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4" fillId="0" borderId="15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distributed" shrinkToFit="1"/>
    </xf>
    <xf numFmtId="0" fontId="1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right" wrapText="1"/>
    </xf>
    <xf numFmtId="0" fontId="0" fillId="0" borderId="0" xfId="0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 wrapText="1" shrinkToFit="1"/>
    </xf>
    <xf numFmtId="0" fontId="18" fillId="0" borderId="0" xfId="0" applyFont="1" applyAlignment="1">
      <alignment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vertical="center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2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51EE9257-8C1D-467C-9727-5E27C2944D89}"/>
  </cellStyles>
  <dxfs count="0"/>
  <tableStyles count="0" defaultTableStyle="TableStyleMedium2" defaultPivotStyle="PivotStyleLight16"/>
  <colors>
    <mruColors>
      <color rgb="FFCCFFFF"/>
      <color rgb="FFFFCCFF"/>
      <color rgb="FFFFFF99"/>
      <color rgb="FFFF66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FF9D1-7EAB-495B-918E-5CBC500E7812}">
  <sheetPr>
    <tabColor rgb="FFFF0000"/>
  </sheetPr>
  <dimension ref="B1:AQ54"/>
  <sheetViews>
    <sheetView tabSelected="1" zoomScaleNormal="100" workbookViewId="0">
      <selection activeCell="AJ8" sqref="AJ8"/>
    </sheetView>
  </sheetViews>
  <sheetFormatPr defaultColWidth="12.875" defaultRowHeight="18.75"/>
  <cols>
    <col min="1" max="1" width="0.875" style="3" customWidth="1"/>
    <col min="2" max="2" width="11.125" style="3" customWidth="1"/>
    <col min="3" max="34" width="3.75" style="3" customWidth="1"/>
    <col min="35" max="35" width="1" style="3" customWidth="1"/>
    <col min="36" max="16384" width="12.875" style="3"/>
  </cols>
  <sheetData>
    <row r="1" spans="2:43" ht="38.25" customHeight="1">
      <c r="B1" s="156" t="s">
        <v>27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</row>
    <row r="2" spans="2:43" ht="11.25" customHeigh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43" ht="19.5" customHeight="1">
      <c r="B3" s="2"/>
      <c r="C3" s="2"/>
      <c r="D3" s="2"/>
      <c r="E3" s="2"/>
      <c r="F3" s="2"/>
      <c r="G3" s="2"/>
      <c r="H3" s="2"/>
      <c r="I3" s="2"/>
      <c r="J3" s="2"/>
      <c r="K3" s="4" t="str">
        <f>IF(COUNT(J3,L3)&lt;2,"",TEXT(J3-L3,"○;●;△"))</f>
        <v/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09" t="s">
        <v>0</v>
      </c>
      <c r="AD3" s="110"/>
      <c r="AE3" s="110"/>
      <c r="AF3" s="110"/>
      <c r="AG3" s="110"/>
      <c r="AH3" s="110"/>
    </row>
    <row r="4" spans="2:43" ht="27.75" customHeight="1">
      <c r="B4" s="5" t="s">
        <v>28</v>
      </c>
      <c r="C4" s="137" t="str">
        <f>IF(B5="","",B5)</f>
        <v>プレイフル</v>
      </c>
      <c r="D4" s="138"/>
      <c r="E4" s="138"/>
      <c r="F4" s="137" t="str">
        <f>IF(B6="","",B6)</f>
        <v>フロンティア</v>
      </c>
      <c r="G4" s="138"/>
      <c r="H4" s="138"/>
      <c r="I4" s="137" t="str">
        <f>IF(B7="","",B7)</f>
        <v>アヴェンダU12</v>
      </c>
      <c r="J4" s="138"/>
      <c r="K4" s="138"/>
      <c r="L4" s="137" t="str">
        <f>IF(B8="","",B8)</f>
        <v>スクールイエロー</v>
      </c>
      <c r="M4" s="138"/>
      <c r="N4" s="138"/>
      <c r="O4" s="137" t="str">
        <f>IF(B9="","",B9)</f>
        <v>浜分</v>
      </c>
      <c r="P4" s="138"/>
      <c r="Q4" s="138"/>
      <c r="R4" s="137" t="str">
        <f>IF(B10="","",B10)</f>
        <v>サン・スポ</v>
      </c>
      <c r="S4" s="138"/>
      <c r="T4" s="138"/>
      <c r="U4" s="137" t="str">
        <f>IF(B11="","",B11)</f>
        <v>ノース　</v>
      </c>
      <c r="V4" s="138"/>
      <c r="W4" s="138"/>
      <c r="X4" s="137" t="str">
        <f>IF(B12="","",B12)</f>
        <v>ジュニJU12</v>
      </c>
      <c r="Y4" s="138"/>
      <c r="Z4" s="138"/>
      <c r="AA4" s="8" t="s">
        <v>1</v>
      </c>
      <c r="AB4" s="7" t="s">
        <v>2</v>
      </c>
      <c r="AC4" s="7" t="s">
        <v>3</v>
      </c>
      <c r="AD4" s="6" t="s">
        <v>4</v>
      </c>
      <c r="AE4" s="6" t="s">
        <v>5</v>
      </c>
      <c r="AF4" s="6" t="s">
        <v>6</v>
      </c>
      <c r="AG4" s="6" t="s">
        <v>7</v>
      </c>
      <c r="AH4" s="6" t="s">
        <v>8</v>
      </c>
    </row>
    <row r="5" spans="2:43" ht="27.75" customHeight="1">
      <c r="B5" s="6" t="s">
        <v>33</v>
      </c>
      <c r="C5" s="153"/>
      <c r="D5" s="154"/>
      <c r="E5" s="155"/>
      <c r="F5" s="10"/>
      <c r="G5" s="11" t="str">
        <f t="shared" ref="G5" si="0">IF(F5="","",IF(F5=H5,"△",IF(F5&gt;H5,"○","●")))</f>
        <v/>
      </c>
      <c r="H5" s="12"/>
      <c r="I5" s="10"/>
      <c r="J5" s="11" t="str">
        <f t="shared" ref="J5:J6" si="1">IF(I5="","",IF(I5=K5,"△",IF(I5&gt;K5,"○","●")))</f>
        <v/>
      </c>
      <c r="K5" s="12"/>
      <c r="L5" s="10"/>
      <c r="M5" s="11" t="str">
        <f t="shared" ref="M5:M7" si="2">IF(L5="","",IF(L5=N5,"△",IF(L5&gt;N5,"○","●")))</f>
        <v/>
      </c>
      <c r="N5" s="13"/>
      <c r="O5" s="10">
        <v>11</v>
      </c>
      <c r="P5" s="14" t="str">
        <f t="shared" ref="P5:P8" si="3">IF(O5="","",IF(O5=Q5,"△",IF(O5&gt;Q5,"○","●")))</f>
        <v>○</v>
      </c>
      <c r="Q5" s="13">
        <v>0</v>
      </c>
      <c r="R5" s="10"/>
      <c r="S5" s="14" t="str">
        <f t="shared" ref="S5:S9" si="4">IF(R5="","",IF(R5=T5,"△",IF(R5&gt;T5,"○","●")))</f>
        <v/>
      </c>
      <c r="T5" s="13"/>
      <c r="U5" s="10">
        <v>5</v>
      </c>
      <c r="V5" s="14" t="str">
        <f t="shared" ref="V5:V10" si="5">IF(U5="","",IF(U5=W5,"△",IF(U5&gt;W5,"○","●")))</f>
        <v>○</v>
      </c>
      <c r="W5" s="13">
        <v>2</v>
      </c>
      <c r="X5" s="10">
        <v>2</v>
      </c>
      <c r="Y5" s="14" t="str">
        <f t="shared" ref="Y5:Y11" si="6">IF(X5="","",IF(X5=Z5,"△",IF(X5&gt;Z5,"○","●")))</f>
        <v>○</v>
      </c>
      <c r="Z5" s="13">
        <v>1</v>
      </c>
      <c r="AA5" s="15">
        <f>COUNTIF($C5:$Z5,AA$13)</f>
        <v>3</v>
      </c>
      <c r="AB5" s="15">
        <f t="shared" ref="AA5:AC12" si="7">COUNTIF($C5:$Z5,AB$13)</f>
        <v>0</v>
      </c>
      <c r="AC5" s="15">
        <f t="shared" si="7"/>
        <v>0</v>
      </c>
      <c r="AD5" s="15">
        <f>AA5*3+AC5</f>
        <v>9</v>
      </c>
      <c r="AE5" s="15">
        <f>SUMIF($C$13:$Z$13,AE$4,$C5:$Z5)</f>
        <v>18</v>
      </c>
      <c r="AF5" s="15">
        <f>SUMIF($C$13:$Z$13,AF$4,$C5:$Z5)</f>
        <v>3</v>
      </c>
      <c r="AG5" s="15">
        <f>IFERROR(AE5-AF5,"")</f>
        <v>15</v>
      </c>
      <c r="AH5" s="15">
        <f>SUMPRODUCT(($AD$5:$AD$12*10^5+$AG$5:$AG$12&gt;AD5*10^5+AG5)*1)+1</f>
        <v>2</v>
      </c>
    </row>
    <row r="6" spans="2:43" ht="27.75" customHeight="1">
      <c r="B6" s="6" t="s">
        <v>34</v>
      </c>
      <c r="C6" s="14" t="str">
        <f>IF(H5="","",H5)</f>
        <v/>
      </c>
      <c r="D6" s="14" t="str">
        <f>IF(C6="","",IF(C6=E6,"△",IF(C6&gt;E6,"○","●")))</f>
        <v/>
      </c>
      <c r="E6" s="16" t="str">
        <f>IF(F5="","",F5)</f>
        <v/>
      </c>
      <c r="F6" s="153"/>
      <c r="G6" s="154"/>
      <c r="H6" s="155"/>
      <c r="I6" s="10"/>
      <c r="J6" s="11" t="str">
        <f t="shared" si="1"/>
        <v/>
      </c>
      <c r="K6" s="12"/>
      <c r="L6" s="10"/>
      <c r="M6" s="11" t="str">
        <f t="shared" si="2"/>
        <v/>
      </c>
      <c r="N6" s="13"/>
      <c r="O6" s="10"/>
      <c r="P6" s="14" t="str">
        <f t="shared" si="3"/>
        <v/>
      </c>
      <c r="Q6" s="13"/>
      <c r="R6" s="10">
        <v>1</v>
      </c>
      <c r="S6" s="14" t="str">
        <f t="shared" si="4"/>
        <v>●</v>
      </c>
      <c r="T6" s="13">
        <v>3</v>
      </c>
      <c r="U6" s="10"/>
      <c r="V6" s="14" t="str">
        <f t="shared" si="5"/>
        <v/>
      </c>
      <c r="W6" s="13"/>
      <c r="X6" s="10"/>
      <c r="Y6" s="14" t="str">
        <f t="shared" si="6"/>
        <v/>
      </c>
      <c r="Z6" s="13"/>
      <c r="AA6" s="15">
        <f t="shared" si="7"/>
        <v>0</v>
      </c>
      <c r="AB6" s="15">
        <f t="shared" si="7"/>
        <v>1</v>
      </c>
      <c r="AC6" s="15">
        <f t="shared" si="7"/>
        <v>0</v>
      </c>
      <c r="AD6" s="15">
        <f>AA6*3+AC6</f>
        <v>0</v>
      </c>
      <c r="AE6" s="15">
        <f t="shared" ref="AE6:AF12" si="8">SUMIF($C$13:$Z$13,AE$4,$C6:$Z6)</f>
        <v>1</v>
      </c>
      <c r="AF6" s="15">
        <f t="shared" si="8"/>
        <v>3</v>
      </c>
      <c r="AG6" s="15">
        <f>IFERROR(AE6-AF6,"")</f>
        <v>-2</v>
      </c>
      <c r="AH6" s="15">
        <f>SUMPRODUCT(($AD$5:$AD$12*10^5+$AG$5:$AG$12&gt;AD6*10^5+AG6)*1)+1</f>
        <v>5</v>
      </c>
    </row>
    <row r="7" spans="2:43" ht="27.75" customHeight="1">
      <c r="B7" s="6" t="s">
        <v>23</v>
      </c>
      <c r="C7" s="14" t="str">
        <f>IF(K5="","",K5)</f>
        <v/>
      </c>
      <c r="D7" s="14" t="str">
        <f>IF(C7="","",IF(C7=E7,"△",IF(C7&gt;E7,"○","●")))</f>
        <v/>
      </c>
      <c r="E7" s="16" t="str">
        <f>IF(I5="","",I5)</f>
        <v/>
      </c>
      <c r="F7" s="17" t="str">
        <f>IF(K6="","",K6)</f>
        <v/>
      </c>
      <c r="G7" s="14" t="str">
        <f>IF(F7="","",IF(F7=H7,"△",IF(F7&gt;H7,"○","●")))</f>
        <v/>
      </c>
      <c r="H7" s="16" t="str">
        <f>IF(I6="","",I6)</f>
        <v/>
      </c>
      <c r="I7" s="153"/>
      <c r="J7" s="154"/>
      <c r="K7" s="155"/>
      <c r="L7" s="10"/>
      <c r="M7" s="11" t="str">
        <f t="shared" si="2"/>
        <v/>
      </c>
      <c r="N7" s="13"/>
      <c r="O7" s="10">
        <v>8</v>
      </c>
      <c r="P7" s="14" t="str">
        <f t="shared" si="3"/>
        <v>○</v>
      </c>
      <c r="Q7" s="13">
        <v>1</v>
      </c>
      <c r="R7" s="10">
        <v>2</v>
      </c>
      <c r="S7" s="14" t="str">
        <f t="shared" si="4"/>
        <v>○</v>
      </c>
      <c r="T7" s="13">
        <v>0</v>
      </c>
      <c r="U7" s="10">
        <v>9</v>
      </c>
      <c r="V7" s="14" t="str">
        <f t="shared" si="5"/>
        <v>○</v>
      </c>
      <c r="W7" s="13">
        <v>1</v>
      </c>
      <c r="X7" s="10"/>
      <c r="Y7" s="14" t="str">
        <f t="shared" si="6"/>
        <v/>
      </c>
      <c r="Z7" s="13"/>
      <c r="AA7" s="15">
        <f t="shared" si="7"/>
        <v>3</v>
      </c>
      <c r="AB7" s="15">
        <f t="shared" si="7"/>
        <v>0</v>
      </c>
      <c r="AC7" s="15">
        <f t="shared" si="7"/>
        <v>0</v>
      </c>
      <c r="AD7" s="15">
        <f t="shared" ref="AD7:AD11" si="9">AA7*3+AC7</f>
        <v>9</v>
      </c>
      <c r="AE7" s="15">
        <f t="shared" si="8"/>
        <v>19</v>
      </c>
      <c r="AF7" s="15">
        <f t="shared" si="8"/>
        <v>2</v>
      </c>
      <c r="AG7" s="15">
        <f t="shared" ref="AG7:AG12" si="10">IFERROR(AE7-AF7,"")</f>
        <v>17</v>
      </c>
      <c r="AH7" s="15">
        <f t="shared" ref="AH7:AH11" si="11">SUMPRODUCT(($AD$5:$AD$12*10^5+$AG$5:$AG$12&gt;AD7*10^5+AG7)*1)+1</f>
        <v>1</v>
      </c>
    </row>
    <row r="8" spans="2:43" ht="27.75" customHeight="1">
      <c r="B8" s="6" t="s">
        <v>24</v>
      </c>
      <c r="C8" s="14" t="str">
        <f>IF(N5="","",N5)</f>
        <v/>
      </c>
      <c r="D8" s="14" t="str">
        <f>IF(C8="","",IF(C8=E8,"△",IF(C8&gt;E8,"○","●")))</f>
        <v/>
      </c>
      <c r="E8" s="16" t="str">
        <f>IF(L5="","",L5)</f>
        <v/>
      </c>
      <c r="F8" s="17" t="str">
        <f>IF(N6="","",N6)</f>
        <v/>
      </c>
      <c r="G8" s="14" t="str">
        <f>IF(F8="","",IF(F8=H8,"△",IF(F8&gt;H8,"○","●")))</f>
        <v/>
      </c>
      <c r="H8" s="16" t="str">
        <f>IF(L6="","",L6)</f>
        <v/>
      </c>
      <c r="I8" s="17" t="str">
        <f>IF(N7="","",N7)</f>
        <v/>
      </c>
      <c r="J8" s="14" t="str">
        <f>IF(I8="","",IF(I8=K8,"△",IF(I8&gt;K8,"○","●")))</f>
        <v/>
      </c>
      <c r="K8" s="16" t="str">
        <f>IF(L7="","",L7)</f>
        <v/>
      </c>
      <c r="L8" s="153"/>
      <c r="M8" s="154"/>
      <c r="N8" s="155"/>
      <c r="O8" s="10"/>
      <c r="P8" s="14" t="str">
        <f t="shared" si="3"/>
        <v/>
      </c>
      <c r="Q8" s="13"/>
      <c r="R8" s="10">
        <v>3</v>
      </c>
      <c r="S8" s="14" t="str">
        <f t="shared" si="4"/>
        <v>○</v>
      </c>
      <c r="T8" s="13">
        <v>2</v>
      </c>
      <c r="U8" s="10"/>
      <c r="V8" s="14" t="str">
        <f t="shared" si="5"/>
        <v/>
      </c>
      <c r="W8" s="13"/>
      <c r="X8" s="10">
        <v>2</v>
      </c>
      <c r="Y8" s="14" t="str">
        <f t="shared" si="6"/>
        <v>○</v>
      </c>
      <c r="Z8" s="13">
        <v>0</v>
      </c>
      <c r="AA8" s="15">
        <f t="shared" si="7"/>
        <v>2</v>
      </c>
      <c r="AB8" s="15">
        <f t="shared" si="7"/>
        <v>0</v>
      </c>
      <c r="AC8" s="15">
        <f t="shared" si="7"/>
        <v>0</v>
      </c>
      <c r="AD8" s="15">
        <f t="shared" si="9"/>
        <v>6</v>
      </c>
      <c r="AE8" s="15">
        <f t="shared" si="8"/>
        <v>5</v>
      </c>
      <c r="AF8" s="15">
        <f t="shared" si="8"/>
        <v>2</v>
      </c>
      <c r="AG8" s="15">
        <f t="shared" si="10"/>
        <v>3</v>
      </c>
      <c r="AH8" s="15">
        <f t="shared" si="11"/>
        <v>3</v>
      </c>
    </row>
    <row r="9" spans="2:43" ht="27.75" customHeight="1">
      <c r="B9" s="9" t="s">
        <v>18</v>
      </c>
      <c r="C9" s="18">
        <f>IF(Q5="","",Q5)</f>
        <v>0</v>
      </c>
      <c r="D9" s="19" t="str">
        <f t="shared" ref="D9:D12" si="12">IF(C9="","",IF(C9=E9,"△",IF(C9&gt;E9,"○","●")))</f>
        <v>●</v>
      </c>
      <c r="E9" s="19">
        <f>IF(O5="","",O5)</f>
        <v>11</v>
      </c>
      <c r="F9" s="18" t="str">
        <f>IF(Q6="","",Q6)</f>
        <v/>
      </c>
      <c r="G9" s="19" t="str">
        <f t="shared" ref="G9:G12" si="13">IF(F9="","",IF(F9=H9,"△",IF(F9&gt;H9,"○","●")))</f>
        <v/>
      </c>
      <c r="H9" s="20" t="str">
        <f>IF(O6="","",O6)</f>
        <v/>
      </c>
      <c r="I9" s="19">
        <f>IF(Q7="","",Q7)</f>
        <v>1</v>
      </c>
      <c r="J9" s="19" t="str">
        <f t="shared" ref="J9:J12" si="14">IF(I9="","",IF(I9=K9,"△",IF(I9&gt;K9,"○","●")))</f>
        <v>●</v>
      </c>
      <c r="K9" s="19">
        <f>IF(O7="","",O7)</f>
        <v>8</v>
      </c>
      <c r="L9" s="18" t="str">
        <f>IF(Q8="","",Q8)</f>
        <v/>
      </c>
      <c r="M9" s="19" t="str">
        <f t="shared" ref="M9:M12" si="15">IF(L9="","",IF(L9=N9,"△",IF(L9&gt;N9,"○","●")))</f>
        <v/>
      </c>
      <c r="N9" s="20" t="str">
        <f>IF(O8="","",O8)</f>
        <v/>
      </c>
      <c r="O9" s="153"/>
      <c r="P9" s="154"/>
      <c r="Q9" s="155"/>
      <c r="R9" s="10"/>
      <c r="S9" s="14" t="str">
        <f t="shared" si="4"/>
        <v/>
      </c>
      <c r="T9" s="13"/>
      <c r="U9" s="10"/>
      <c r="V9" s="14" t="str">
        <f t="shared" si="5"/>
        <v/>
      </c>
      <c r="W9" s="13"/>
      <c r="X9" s="10"/>
      <c r="Y9" s="14" t="str">
        <f t="shared" si="6"/>
        <v/>
      </c>
      <c r="Z9" s="13"/>
      <c r="AA9" s="15">
        <f t="shared" si="7"/>
        <v>0</v>
      </c>
      <c r="AB9" s="15">
        <f t="shared" si="7"/>
        <v>2</v>
      </c>
      <c r="AC9" s="15">
        <f t="shared" si="7"/>
        <v>0</v>
      </c>
      <c r="AD9" s="15">
        <f t="shared" si="9"/>
        <v>0</v>
      </c>
      <c r="AE9" s="15">
        <f t="shared" si="8"/>
        <v>1</v>
      </c>
      <c r="AF9" s="15">
        <f t="shared" si="8"/>
        <v>19</v>
      </c>
      <c r="AG9" s="15">
        <f t="shared" si="10"/>
        <v>-18</v>
      </c>
      <c r="AH9" s="15">
        <f t="shared" si="11"/>
        <v>8</v>
      </c>
    </row>
    <row r="10" spans="2:43" ht="27.75" customHeight="1">
      <c r="B10" s="6" t="s">
        <v>25</v>
      </c>
      <c r="C10" s="18" t="str">
        <f>IF(T5="","",T5)</f>
        <v/>
      </c>
      <c r="D10" s="19" t="str">
        <f t="shared" si="12"/>
        <v/>
      </c>
      <c r="E10" s="19" t="str">
        <f>IF(R5="","",R5)</f>
        <v/>
      </c>
      <c r="F10" s="18">
        <f>IF(T6="","",T6)</f>
        <v>3</v>
      </c>
      <c r="G10" s="19" t="str">
        <f t="shared" si="13"/>
        <v>○</v>
      </c>
      <c r="H10" s="20">
        <f>IF(R6="","",R6)</f>
        <v>1</v>
      </c>
      <c r="I10" s="19">
        <f>IF(T7="","",T7)</f>
        <v>0</v>
      </c>
      <c r="J10" s="19" t="str">
        <f t="shared" si="14"/>
        <v>●</v>
      </c>
      <c r="K10" s="19">
        <f>IF(R7="","",R7)</f>
        <v>2</v>
      </c>
      <c r="L10" s="18">
        <f>IF(T8="","",T8)</f>
        <v>2</v>
      </c>
      <c r="M10" s="19" t="str">
        <f t="shared" si="15"/>
        <v>●</v>
      </c>
      <c r="N10" s="20">
        <f>IF(R8="","",R8)</f>
        <v>3</v>
      </c>
      <c r="O10" s="21" t="str">
        <f>IF(T9="","",T9)</f>
        <v/>
      </c>
      <c r="P10" s="22" t="str">
        <f t="shared" ref="P10:P12" si="16">IF(O10="","",IF(O10=Q10,"△",IF(O10&gt;Q10,"○","●")))</f>
        <v/>
      </c>
      <c r="Q10" s="23" t="str">
        <f>IF(R9="","",R9)</f>
        <v/>
      </c>
      <c r="R10" s="153"/>
      <c r="S10" s="154"/>
      <c r="T10" s="155"/>
      <c r="U10" s="10"/>
      <c r="V10" s="14" t="str">
        <f t="shared" si="5"/>
        <v/>
      </c>
      <c r="W10" s="13"/>
      <c r="X10" s="10"/>
      <c r="Y10" s="14" t="str">
        <f t="shared" si="6"/>
        <v/>
      </c>
      <c r="Z10" s="13"/>
      <c r="AA10" s="15">
        <f t="shared" si="7"/>
        <v>1</v>
      </c>
      <c r="AB10" s="15">
        <f t="shared" si="7"/>
        <v>2</v>
      </c>
      <c r="AC10" s="15">
        <f t="shared" si="7"/>
        <v>0</v>
      </c>
      <c r="AD10" s="15">
        <f t="shared" si="9"/>
        <v>3</v>
      </c>
      <c r="AE10" s="15">
        <f t="shared" si="8"/>
        <v>5</v>
      </c>
      <c r="AF10" s="15">
        <f t="shared" si="8"/>
        <v>6</v>
      </c>
      <c r="AG10" s="15">
        <f t="shared" si="10"/>
        <v>-1</v>
      </c>
      <c r="AH10" s="15">
        <f>SUMPRODUCT(($AD$5:$AD$12*10^5+$AG$5:$AG$12&gt;AD10*10^5+AG10)*1)+1</f>
        <v>4</v>
      </c>
    </row>
    <row r="11" spans="2:43" ht="27.75" customHeight="1">
      <c r="B11" s="6" t="s">
        <v>26</v>
      </c>
      <c r="C11" s="18">
        <f>IF(W5="","",W5)</f>
        <v>2</v>
      </c>
      <c r="D11" s="19" t="str">
        <f t="shared" si="12"/>
        <v>●</v>
      </c>
      <c r="E11" s="19">
        <f>IF(U5="","",U5)</f>
        <v>5</v>
      </c>
      <c r="F11" s="18" t="str">
        <f>IF(W6="","",W6)</f>
        <v/>
      </c>
      <c r="G11" s="19" t="str">
        <f t="shared" si="13"/>
        <v/>
      </c>
      <c r="H11" s="20" t="str">
        <f>IF(U6="","",U6)</f>
        <v/>
      </c>
      <c r="I11" s="19">
        <f>IF(W7="","",W7)</f>
        <v>1</v>
      </c>
      <c r="J11" s="19" t="str">
        <f t="shared" si="14"/>
        <v>●</v>
      </c>
      <c r="K11" s="19">
        <f>IF(U7="","",U7)</f>
        <v>9</v>
      </c>
      <c r="L11" s="18" t="str">
        <f>IF(W8="","",W8)</f>
        <v/>
      </c>
      <c r="M11" s="19" t="str">
        <f t="shared" si="15"/>
        <v/>
      </c>
      <c r="N11" s="20" t="str">
        <f>IF(U8="","",U8)</f>
        <v/>
      </c>
      <c r="O11" s="18" t="str">
        <f>IF(W9="","",W9)</f>
        <v/>
      </c>
      <c r="P11" s="19" t="str">
        <f t="shared" si="16"/>
        <v/>
      </c>
      <c r="Q11" s="20" t="str">
        <f>IF(U9="","",U9)</f>
        <v/>
      </c>
      <c r="R11" s="18" t="str">
        <f>IF(W10="","",W10)</f>
        <v/>
      </c>
      <c r="S11" s="19" t="str">
        <f t="shared" ref="S11:S12" si="17">IF(R11="","",IF(R11=T11,"△",IF(R11&gt;T11,"○","●")))</f>
        <v/>
      </c>
      <c r="T11" s="24" t="str">
        <f>IF(U10="","",U10)</f>
        <v/>
      </c>
      <c r="U11" s="153"/>
      <c r="V11" s="154"/>
      <c r="W11" s="155"/>
      <c r="X11" s="10"/>
      <c r="Y11" s="14" t="str">
        <f t="shared" si="6"/>
        <v/>
      </c>
      <c r="Z11" s="13"/>
      <c r="AA11" s="15">
        <f t="shared" si="7"/>
        <v>0</v>
      </c>
      <c r="AB11" s="15">
        <f t="shared" si="7"/>
        <v>2</v>
      </c>
      <c r="AC11" s="15">
        <f t="shared" si="7"/>
        <v>0</v>
      </c>
      <c r="AD11" s="15">
        <f t="shared" si="9"/>
        <v>0</v>
      </c>
      <c r="AE11" s="15">
        <f t="shared" si="8"/>
        <v>3</v>
      </c>
      <c r="AF11" s="15">
        <f t="shared" si="8"/>
        <v>14</v>
      </c>
      <c r="AG11" s="15">
        <f t="shared" si="10"/>
        <v>-11</v>
      </c>
      <c r="AH11" s="15">
        <f t="shared" si="11"/>
        <v>7</v>
      </c>
    </row>
    <row r="12" spans="2:43" ht="27.75" customHeight="1">
      <c r="B12" s="6" t="s">
        <v>35</v>
      </c>
      <c r="C12" s="18">
        <f>IF(Z5="","",Z5)</f>
        <v>1</v>
      </c>
      <c r="D12" s="19" t="str">
        <f t="shared" si="12"/>
        <v>●</v>
      </c>
      <c r="E12" s="19">
        <f>IF(X5="","",X5)</f>
        <v>2</v>
      </c>
      <c r="F12" s="18" t="str">
        <f>IF(Z6="","",Z6)</f>
        <v/>
      </c>
      <c r="G12" s="19" t="str">
        <f t="shared" si="13"/>
        <v/>
      </c>
      <c r="H12" s="20" t="str">
        <f>IF(X6="","",X6)</f>
        <v/>
      </c>
      <c r="I12" s="19" t="str">
        <f>IF(Z7="","",Z7)</f>
        <v/>
      </c>
      <c r="J12" s="19" t="str">
        <f t="shared" si="14"/>
        <v/>
      </c>
      <c r="K12" s="19" t="str">
        <f>IF(X7="","",X7)</f>
        <v/>
      </c>
      <c r="L12" s="18">
        <f>IF(Z8="","",Z8)</f>
        <v>0</v>
      </c>
      <c r="M12" s="19" t="str">
        <f t="shared" si="15"/>
        <v>●</v>
      </c>
      <c r="N12" s="20">
        <f>IF(X8="","",X8)</f>
        <v>2</v>
      </c>
      <c r="O12" s="17" t="str">
        <f>IF(Z9="","",Z9)</f>
        <v/>
      </c>
      <c r="P12" s="14" t="str">
        <f t="shared" si="16"/>
        <v/>
      </c>
      <c r="Q12" s="16" t="str">
        <f>IF(X9="","",X9)</f>
        <v/>
      </c>
      <c r="R12" s="17" t="str">
        <f>IF(Z10="","",Z10)</f>
        <v/>
      </c>
      <c r="S12" s="14" t="str">
        <f t="shared" si="17"/>
        <v/>
      </c>
      <c r="T12" s="44" t="str">
        <f>IF(X10="","",X10)</f>
        <v/>
      </c>
      <c r="U12" s="45" t="str">
        <f>IF(Z11="","",Z11)</f>
        <v/>
      </c>
      <c r="V12" s="46" t="str">
        <f>IF(U12="","",IF(U12=W12,"△",IF(U12&gt;W12,"○","●")))</f>
        <v/>
      </c>
      <c r="W12" s="20" t="str">
        <f>IF(X11="","",X11)</f>
        <v/>
      </c>
      <c r="X12" s="153"/>
      <c r="Y12" s="154"/>
      <c r="Z12" s="155"/>
      <c r="AA12" s="15">
        <f>COUNTIF($C12:$Z12,AA$13)</f>
        <v>0</v>
      </c>
      <c r="AB12" s="15">
        <f t="shared" si="7"/>
        <v>2</v>
      </c>
      <c r="AC12" s="15">
        <f t="shared" si="7"/>
        <v>0</v>
      </c>
      <c r="AD12" s="15">
        <f>AA12*3+AC12</f>
        <v>0</v>
      </c>
      <c r="AE12" s="15">
        <f t="shared" si="8"/>
        <v>1</v>
      </c>
      <c r="AF12" s="15">
        <f t="shared" si="8"/>
        <v>4</v>
      </c>
      <c r="AG12" s="15">
        <f t="shared" si="10"/>
        <v>-3</v>
      </c>
      <c r="AH12" s="15">
        <f>SUMPRODUCT(($AD$5:$AD$12*10^5+$AG$5:$AG$12&gt;AD12*10^5+AG12)*1)+1</f>
        <v>6</v>
      </c>
    </row>
    <row r="13" spans="2:43" ht="11.25" customHeight="1">
      <c r="B13" s="26"/>
      <c r="C13" s="27" t="s">
        <v>9</v>
      </c>
      <c r="D13" s="28"/>
      <c r="E13" s="28" t="s">
        <v>10</v>
      </c>
      <c r="F13" s="28" t="s">
        <v>9</v>
      </c>
      <c r="G13" s="28"/>
      <c r="H13" s="28" t="s">
        <v>10</v>
      </c>
      <c r="I13" s="28" t="s">
        <v>9</v>
      </c>
      <c r="J13" s="28"/>
      <c r="K13" s="28" t="s">
        <v>10</v>
      </c>
      <c r="L13" s="28" t="s">
        <v>9</v>
      </c>
      <c r="M13" s="28"/>
      <c r="N13" s="28" t="s">
        <v>10</v>
      </c>
      <c r="O13" s="28" t="s">
        <v>9</v>
      </c>
      <c r="P13" s="28"/>
      <c r="Q13" s="28" t="s">
        <v>10</v>
      </c>
      <c r="R13" s="28" t="s">
        <v>9</v>
      </c>
      <c r="S13" s="28"/>
      <c r="T13" s="28" t="s">
        <v>10</v>
      </c>
      <c r="U13" s="28" t="s">
        <v>9</v>
      </c>
      <c r="V13" s="28"/>
      <c r="W13" s="28" t="s">
        <v>10</v>
      </c>
      <c r="X13" s="28" t="s">
        <v>9</v>
      </c>
      <c r="Y13" s="28"/>
      <c r="Z13" s="28" t="s">
        <v>10</v>
      </c>
      <c r="AA13" s="29" t="s">
        <v>11</v>
      </c>
      <c r="AB13" s="29" t="s">
        <v>12</v>
      </c>
      <c r="AC13" s="29" t="s">
        <v>13</v>
      </c>
      <c r="AD13" s="30"/>
      <c r="AE13" s="30"/>
      <c r="AF13" s="30"/>
      <c r="AG13" s="30"/>
      <c r="AH13" s="30"/>
    </row>
    <row r="14" spans="2:43" ht="11.25" customHeight="1">
      <c r="B14" s="47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  <c r="AB14" s="32"/>
      <c r="AC14" s="32"/>
      <c r="AD14" s="47"/>
      <c r="AE14" s="47"/>
      <c r="AF14" s="47"/>
      <c r="AG14" s="47"/>
      <c r="AH14" s="47"/>
      <c r="AO14" s="152"/>
      <c r="AP14" s="152"/>
      <c r="AQ14" s="152"/>
    </row>
    <row r="15" spans="2:43" ht="19.5" customHeight="1">
      <c r="C15" s="84"/>
      <c r="D15" s="84"/>
      <c r="E15" s="84"/>
      <c r="K15" s="85"/>
      <c r="Z15" s="109" t="s">
        <v>0</v>
      </c>
      <c r="AA15" s="110"/>
      <c r="AB15" s="110"/>
      <c r="AC15" s="110"/>
      <c r="AD15" s="110"/>
      <c r="AE15" s="110"/>
      <c r="AF15" s="83"/>
      <c r="AG15" s="83"/>
      <c r="AH15" s="83"/>
    </row>
    <row r="16" spans="2:43" ht="27.75" customHeight="1">
      <c r="B16" s="5" t="s">
        <v>29</v>
      </c>
      <c r="C16" s="137" t="str">
        <f>IF(B17="","",B17)</f>
        <v>乙部</v>
      </c>
      <c r="D16" s="138"/>
      <c r="E16" s="138"/>
      <c r="F16" s="138" t="str">
        <f>IF(B18="","",B18)</f>
        <v>サン・スポ2nd</v>
      </c>
      <c r="G16" s="122"/>
      <c r="H16" s="138"/>
      <c r="I16" s="138" t="str">
        <f>IF(B19="","",B19)</f>
        <v>港</v>
      </c>
      <c r="J16" s="138"/>
      <c r="K16" s="138"/>
      <c r="L16" s="138" t="str">
        <f>IF(B20="","",B20)</f>
        <v>ジュニU11</v>
      </c>
      <c r="M16" s="138"/>
      <c r="N16" s="158"/>
      <c r="O16" s="159" t="str">
        <f>IF(B21="","",B21)</f>
        <v>日　吉</v>
      </c>
      <c r="P16" s="160"/>
      <c r="Q16" s="161"/>
      <c r="R16" s="159" t="str">
        <f>IF(B22="","",B22)</f>
        <v>桔梗</v>
      </c>
      <c r="S16" s="160"/>
      <c r="T16" s="161"/>
      <c r="U16" s="159" t="str">
        <f>IF(B23="","",B23)</f>
        <v>西部</v>
      </c>
      <c r="V16" s="162"/>
      <c r="W16" s="163"/>
      <c r="X16" s="8" t="s">
        <v>1</v>
      </c>
      <c r="Y16" s="7" t="s">
        <v>2</v>
      </c>
      <c r="Z16" s="7" t="s">
        <v>3</v>
      </c>
      <c r="AA16" s="6" t="s">
        <v>4</v>
      </c>
      <c r="AB16" s="6" t="s">
        <v>5</v>
      </c>
      <c r="AC16" s="6" t="s">
        <v>6</v>
      </c>
      <c r="AD16" s="6" t="s">
        <v>7</v>
      </c>
      <c r="AE16" s="6" t="s">
        <v>8</v>
      </c>
      <c r="AF16" s="81"/>
      <c r="AG16" s="81"/>
      <c r="AH16" s="81"/>
    </row>
    <row r="17" spans="2:36" ht="27.75" customHeight="1">
      <c r="B17" s="9" t="s">
        <v>19</v>
      </c>
      <c r="C17" s="127"/>
      <c r="D17" s="128"/>
      <c r="E17" s="129"/>
      <c r="F17" s="86"/>
      <c r="G17" s="87" t="str">
        <f>IF(F17="","",IF(F17=H17,"△",IF(F17&gt;H17,"○","●")))</f>
        <v/>
      </c>
      <c r="H17" s="88"/>
      <c r="I17" s="86"/>
      <c r="J17" s="87" t="str">
        <f>IF(I17="","",IF(I17=K17,"△",IF(I17&gt;K17,"○","●")))</f>
        <v/>
      </c>
      <c r="K17" s="88"/>
      <c r="L17" s="86"/>
      <c r="M17" s="87" t="str">
        <f>IF(L17="","",IF(L17=N17,"△",IF(L17&gt;N17,"○","●")))</f>
        <v/>
      </c>
      <c r="N17" s="89"/>
      <c r="O17" s="86"/>
      <c r="P17" s="90" t="str">
        <f>IF(O17="","",IF(O17=Q17,"△",IF(O17&gt;Q17,"○","●")))</f>
        <v/>
      </c>
      <c r="Q17" s="89"/>
      <c r="R17" s="86"/>
      <c r="S17" s="90" t="str">
        <f>IF(R17="","",IF(R17=T17,"△",IF(R17&gt;T17,"○","●")))</f>
        <v/>
      </c>
      <c r="T17" s="89"/>
      <c r="U17" s="86"/>
      <c r="V17" s="90" t="str">
        <f t="shared" ref="V17:V22" si="18">IF(U17="","",IF(U17=W17,"△",IF(U17&gt;W17,"○","●")))</f>
        <v/>
      </c>
      <c r="W17" s="89"/>
      <c r="X17" s="80">
        <f t="shared" ref="X17:X23" si="19">IF(B17="","",COUNTIF($C17:$W17,X$24))</f>
        <v>0</v>
      </c>
      <c r="Y17" s="80">
        <f t="shared" ref="Y17:Y23" si="20">IF(B17="","",COUNTIF($C17:$W17,Y$24))</f>
        <v>0</v>
      </c>
      <c r="Z17" s="80">
        <f t="shared" ref="Z17:Z23" si="21">IF(B17="","",COUNTIF($C17:$W17,Z$24))</f>
        <v>0</v>
      </c>
      <c r="AA17" s="91">
        <f t="shared" ref="AA17:AA23" si="22">IF(B17="","",X17*3+Z17)</f>
        <v>0</v>
      </c>
      <c r="AB17" s="91">
        <f t="shared" ref="AB17:AB23" si="23">IF(B17="","",SUMIF($C$24:$W$24,AB$16,$C17:$W17))</f>
        <v>0</v>
      </c>
      <c r="AC17" s="91">
        <f t="shared" ref="AC17:AC23" si="24">IF(B17="","",SUMIF($C$24:$W$24,AC$16,$C17:$W17))</f>
        <v>0</v>
      </c>
      <c r="AD17" s="91">
        <f t="shared" ref="AD17:AD23" si="25">IFERROR(AB17-AC17,"")</f>
        <v>0</v>
      </c>
      <c r="AE17" s="91" cm="1">
        <f t="array" ref="AE17">IF(B17="","",SUMPRODUCT(($AA$17:$AA$23*10^5+$AD$17:$AD$23&gt;AA17*10^5+AD17)*1)+1)</f>
        <v>5</v>
      </c>
      <c r="AF17" s="82"/>
      <c r="AG17" s="82"/>
      <c r="AH17" s="82"/>
    </row>
    <row r="18" spans="2:36" ht="27.75" customHeight="1">
      <c r="B18" s="6" t="s">
        <v>17</v>
      </c>
      <c r="C18" s="35" t="str">
        <f>IF(H17="","",H17)</f>
        <v/>
      </c>
      <c r="D18" s="36" t="str">
        <f t="shared" ref="D18:D23" si="26">IF(C18="","",IF(C18=E18,"△",IF(C18&gt;E18,"○","●")))</f>
        <v/>
      </c>
      <c r="E18" s="37" t="str">
        <f>IF(F17="","",F17)</f>
        <v/>
      </c>
      <c r="F18" s="127"/>
      <c r="G18" s="128"/>
      <c r="H18" s="129"/>
      <c r="I18" s="86"/>
      <c r="J18" s="87" t="str">
        <f>IF(I18="","",IF(I18=K18,"△",IF(I18&gt;K18,"○","●")))</f>
        <v/>
      </c>
      <c r="K18" s="92"/>
      <c r="L18" s="93"/>
      <c r="M18" s="87" t="str">
        <f>IF(L18="","",IF(L18=N18,"△",IF(L18&gt;N18,"○","●")))</f>
        <v/>
      </c>
      <c r="N18" s="89"/>
      <c r="O18" s="93">
        <v>2</v>
      </c>
      <c r="P18" s="90" t="str">
        <f>IF(O18="","",IF(O18=Q18,"△",IF(O18&gt;Q18,"○","●")))</f>
        <v>●</v>
      </c>
      <c r="Q18" s="89">
        <v>3</v>
      </c>
      <c r="R18" s="93">
        <v>1</v>
      </c>
      <c r="S18" s="90" t="str">
        <f>IF(R18="","",IF(R18=T18,"△",IF(R18&gt;T18,"○","●")))</f>
        <v>●</v>
      </c>
      <c r="T18" s="89">
        <v>2</v>
      </c>
      <c r="U18" s="93"/>
      <c r="V18" s="90" t="str">
        <f t="shared" si="18"/>
        <v/>
      </c>
      <c r="W18" s="89"/>
      <c r="X18" s="80">
        <f t="shared" si="19"/>
        <v>0</v>
      </c>
      <c r="Y18" s="80">
        <f t="shared" si="20"/>
        <v>2</v>
      </c>
      <c r="Z18" s="80">
        <f t="shared" si="21"/>
        <v>0</v>
      </c>
      <c r="AA18" s="91">
        <f t="shared" si="22"/>
        <v>0</v>
      </c>
      <c r="AB18" s="91">
        <f t="shared" si="23"/>
        <v>3</v>
      </c>
      <c r="AC18" s="91">
        <f t="shared" si="24"/>
        <v>5</v>
      </c>
      <c r="AD18" s="91">
        <f t="shared" si="25"/>
        <v>-2</v>
      </c>
      <c r="AE18" s="91">
        <f t="shared" ref="AE18:AE23" si="27">IF(B18="","",SUMPRODUCT(($AA$17:$AA$23*10^5+$AD$17:$AD$23&gt;AA18*10^5+AD18)*1)+1)</f>
        <v>6</v>
      </c>
      <c r="AF18" s="82"/>
      <c r="AG18" s="82"/>
      <c r="AH18" s="82"/>
    </row>
    <row r="19" spans="2:36" ht="27.75" customHeight="1">
      <c r="B19" s="6" t="s">
        <v>36</v>
      </c>
      <c r="C19" s="35" t="str">
        <f>IF(K17="","",K17)</f>
        <v/>
      </c>
      <c r="D19" s="36" t="str">
        <f t="shared" si="26"/>
        <v/>
      </c>
      <c r="E19" s="37" t="str">
        <f>IF(I17="","",I17)</f>
        <v/>
      </c>
      <c r="F19" s="38" t="str">
        <f>IF(K18="","",K18)</f>
        <v/>
      </c>
      <c r="G19" s="36" t="str">
        <f>IF(F19="","",IF(F19=H19,"△",IF(F19&gt;H19,"○","●")))</f>
        <v/>
      </c>
      <c r="H19" s="37" t="str">
        <f>IF(I18="","",I18)</f>
        <v/>
      </c>
      <c r="I19" s="127"/>
      <c r="J19" s="128"/>
      <c r="K19" s="129"/>
      <c r="L19" s="86">
        <v>2</v>
      </c>
      <c r="M19" s="87" t="str">
        <f>IF(L19="","",IF(L19=N19,"△",IF(L19&gt;N19,"○","●")))</f>
        <v>○</v>
      </c>
      <c r="N19" s="89">
        <v>0</v>
      </c>
      <c r="O19" s="86"/>
      <c r="P19" s="90" t="str">
        <f>IF(O19="","",IF(O19=Q19,"△",IF(O19&gt;Q19,"○","●")))</f>
        <v/>
      </c>
      <c r="Q19" s="89"/>
      <c r="R19" s="86"/>
      <c r="S19" s="90" t="str">
        <f>IF(R19="","",IF(R19=T19,"△",IF(R19&gt;T19,"○","●")))</f>
        <v/>
      </c>
      <c r="T19" s="89"/>
      <c r="U19" s="86"/>
      <c r="V19" s="90" t="str">
        <f t="shared" si="18"/>
        <v/>
      </c>
      <c r="W19" s="89"/>
      <c r="X19" s="80">
        <f t="shared" si="19"/>
        <v>1</v>
      </c>
      <c r="Y19" s="80">
        <f t="shared" si="20"/>
        <v>0</v>
      </c>
      <c r="Z19" s="80">
        <f t="shared" si="21"/>
        <v>0</v>
      </c>
      <c r="AA19" s="91">
        <f t="shared" si="22"/>
        <v>3</v>
      </c>
      <c r="AB19" s="91">
        <f t="shared" si="23"/>
        <v>2</v>
      </c>
      <c r="AC19" s="91">
        <f t="shared" si="24"/>
        <v>0</v>
      </c>
      <c r="AD19" s="91">
        <f t="shared" si="25"/>
        <v>2</v>
      </c>
      <c r="AE19" s="91">
        <f t="shared" si="27"/>
        <v>2</v>
      </c>
      <c r="AF19" s="82"/>
      <c r="AG19" s="82"/>
      <c r="AH19" s="82"/>
    </row>
    <row r="20" spans="2:36" ht="27.75" customHeight="1">
      <c r="B20" s="6" t="s">
        <v>20</v>
      </c>
      <c r="C20" s="35" t="str">
        <f>IF(N17="","",N17)</f>
        <v/>
      </c>
      <c r="D20" s="36" t="str">
        <f t="shared" si="26"/>
        <v/>
      </c>
      <c r="E20" s="37" t="str">
        <f>IF(L17="","",L17)</f>
        <v/>
      </c>
      <c r="F20" s="38" t="str">
        <f>IF(N18="","",N18)</f>
        <v/>
      </c>
      <c r="G20" s="36" t="str">
        <f>IF(F20="","",IF(F20=H20,"△",IF(F20&gt;H20,"○","●")))</f>
        <v/>
      </c>
      <c r="H20" s="37" t="str">
        <f>IF(L18="","",L18)</f>
        <v/>
      </c>
      <c r="I20" s="38">
        <f>IF(N19="","",N19)</f>
        <v>0</v>
      </c>
      <c r="J20" s="36" t="str">
        <f>IF(I20="","",IF(I20=K20,"△",IF(I20&gt;K20,"○","●")))</f>
        <v>●</v>
      </c>
      <c r="K20" s="37">
        <f>IF(L19="","",L19)</f>
        <v>2</v>
      </c>
      <c r="L20" s="127"/>
      <c r="M20" s="128"/>
      <c r="N20" s="128"/>
      <c r="O20" s="86"/>
      <c r="P20" s="90" t="str">
        <f>IF(O20="","",IF(O20=Q20,"△",IF(O20&gt;Q20,"○","●")))</f>
        <v/>
      </c>
      <c r="Q20" s="89"/>
      <c r="R20" s="86"/>
      <c r="S20" s="90" t="str">
        <f>IF(R20="","",IF(R20=T20,"△",IF(R20&gt;T20,"○","●")))</f>
        <v/>
      </c>
      <c r="T20" s="89"/>
      <c r="U20" s="86">
        <v>0</v>
      </c>
      <c r="V20" s="90" t="str">
        <f>IF(U20="","",IF(U20=W20,"△",IF(U20&gt;W20,"○","●")))</f>
        <v>●</v>
      </c>
      <c r="W20" s="89">
        <v>2</v>
      </c>
      <c r="X20" s="80">
        <f t="shared" si="19"/>
        <v>0</v>
      </c>
      <c r="Y20" s="80">
        <f t="shared" si="20"/>
        <v>2</v>
      </c>
      <c r="Z20" s="80">
        <f t="shared" si="21"/>
        <v>0</v>
      </c>
      <c r="AA20" s="91">
        <f t="shared" si="22"/>
        <v>0</v>
      </c>
      <c r="AB20" s="91">
        <f t="shared" si="23"/>
        <v>0</v>
      </c>
      <c r="AC20" s="91">
        <f t="shared" si="24"/>
        <v>4</v>
      </c>
      <c r="AD20" s="91">
        <f t="shared" si="25"/>
        <v>-4</v>
      </c>
      <c r="AE20" s="91">
        <f t="shared" si="27"/>
        <v>7</v>
      </c>
      <c r="AF20" s="82"/>
      <c r="AG20" s="82"/>
      <c r="AH20" s="82"/>
    </row>
    <row r="21" spans="2:36" ht="27.75" customHeight="1">
      <c r="B21" s="6" t="s">
        <v>21</v>
      </c>
      <c r="C21" s="94" t="str">
        <f>IF(Q17="","",Q17)</f>
        <v/>
      </c>
      <c r="D21" s="95" t="str">
        <f t="shared" si="26"/>
        <v/>
      </c>
      <c r="E21" s="96" t="str">
        <f>IF(O17="","",O17)</f>
        <v/>
      </c>
      <c r="F21" s="94">
        <f>IF(Q18="","",Q18)</f>
        <v>3</v>
      </c>
      <c r="G21" s="95" t="str">
        <f>IF(F21="","",IF(F21=H21,"△",IF(F21&gt;H21,"○","●")))</f>
        <v>○</v>
      </c>
      <c r="H21" s="97">
        <f>IF(O18="","",O18)</f>
        <v>2</v>
      </c>
      <c r="I21" s="96" t="str">
        <f>IF(Q19="","",Q19)</f>
        <v/>
      </c>
      <c r="J21" s="95" t="str">
        <f>IF(I21="","",IF(I21=K21,"△",IF(I21&gt;K21,"○","●")))</f>
        <v/>
      </c>
      <c r="K21" s="96" t="str">
        <f>IF(O19="","",O19)</f>
        <v/>
      </c>
      <c r="L21" s="94" t="str">
        <f>IF(Q20="","",Q20)</f>
        <v/>
      </c>
      <c r="M21" s="96" t="str">
        <f>IF(L21="","",IF(L21=N21,"△",IF(L21&gt;N21,"○","●")))</f>
        <v/>
      </c>
      <c r="N21" s="97" t="str">
        <f>IF(O20="","",O20)</f>
        <v/>
      </c>
      <c r="O21" s="128"/>
      <c r="P21" s="128"/>
      <c r="Q21" s="128"/>
      <c r="R21" s="86">
        <v>0</v>
      </c>
      <c r="S21" s="90" t="str">
        <f>IF(R21="","",IF(R21=T21,"△",IF(R21&gt;T21,"○","●")))</f>
        <v>●</v>
      </c>
      <c r="T21" s="89">
        <v>1</v>
      </c>
      <c r="U21" s="86"/>
      <c r="V21" s="90" t="str">
        <f t="shared" si="18"/>
        <v/>
      </c>
      <c r="W21" s="89"/>
      <c r="X21" s="80">
        <f t="shared" si="19"/>
        <v>1</v>
      </c>
      <c r="Y21" s="80">
        <f t="shared" si="20"/>
        <v>1</v>
      </c>
      <c r="Z21" s="80">
        <f t="shared" si="21"/>
        <v>0</v>
      </c>
      <c r="AA21" s="91">
        <f t="shared" si="22"/>
        <v>3</v>
      </c>
      <c r="AB21" s="91">
        <f t="shared" si="23"/>
        <v>3</v>
      </c>
      <c r="AC21" s="91">
        <f t="shared" si="24"/>
        <v>3</v>
      </c>
      <c r="AD21" s="91">
        <f t="shared" si="25"/>
        <v>0</v>
      </c>
      <c r="AE21" s="91">
        <f t="shared" si="27"/>
        <v>4</v>
      </c>
      <c r="AF21" s="82"/>
      <c r="AG21" s="82"/>
      <c r="AH21" s="82"/>
    </row>
    <row r="22" spans="2:36" ht="27.75" customHeight="1">
      <c r="B22" s="6" t="s">
        <v>37</v>
      </c>
      <c r="C22" s="94" t="str">
        <f>IF(T17="","",T17)</f>
        <v/>
      </c>
      <c r="D22" s="95" t="str">
        <f t="shared" si="26"/>
        <v/>
      </c>
      <c r="E22" s="96" t="str">
        <f>IF(R17="","",R17)</f>
        <v/>
      </c>
      <c r="F22" s="94">
        <f>IF(T18="","",T18)</f>
        <v>2</v>
      </c>
      <c r="G22" s="95" t="str">
        <f>IF(F22="","",IF(F22=H22,"△",IF(F22&gt;H22,"○","●")))</f>
        <v>○</v>
      </c>
      <c r="H22" s="97">
        <f>IF(R18="","",R18)</f>
        <v>1</v>
      </c>
      <c r="I22" s="96" t="str">
        <f>IF(T19="","",T19)</f>
        <v/>
      </c>
      <c r="J22" s="95" t="str">
        <f>IF(I22="","",IF(I22=K22,"△",IF(I22&gt;K22,"○","●")))</f>
        <v/>
      </c>
      <c r="K22" s="96" t="str">
        <f>IF(R19="","",R19)</f>
        <v/>
      </c>
      <c r="L22" s="94" t="str">
        <f>IF(T20="","",T20)</f>
        <v/>
      </c>
      <c r="M22" s="96" t="str">
        <f>IF(L22="","",IF(L22=N22,"△",IF(L22&gt;N22,"○","●")))</f>
        <v/>
      </c>
      <c r="N22" s="97" t="str">
        <f>IF(R20="","",R20)</f>
        <v/>
      </c>
      <c r="O22" s="98">
        <f>IF(T21="","",T21)</f>
        <v>1</v>
      </c>
      <c r="P22" s="59" t="str">
        <f>IF(O22="","",IF(O22=Q22,"△",IF(O22&gt;Q22,"○","●")))</f>
        <v>○</v>
      </c>
      <c r="Q22" s="99">
        <f>IF(R21="","",R21)</f>
        <v>0</v>
      </c>
      <c r="R22" s="128"/>
      <c r="S22" s="128"/>
      <c r="T22" s="128"/>
      <c r="U22" s="86"/>
      <c r="V22" s="90" t="str">
        <f t="shared" si="18"/>
        <v/>
      </c>
      <c r="W22" s="89"/>
      <c r="X22" s="80">
        <f t="shared" si="19"/>
        <v>2</v>
      </c>
      <c r="Y22" s="80">
        <f t="shared" si="20"/>
        <v>0</v>
      </c>
      <c r="Z22" s="80">
        <f t="shared" si="21"/>
        <v>0</v>
      </c>
      <c r="AA22" s="91">
        <f t="shared" si="22"/>
        <v>6</v>
      </c>
      <c r="AB22" s="91">
        <f t="shared" si="23"/>
        <v>3</v>
      </c>
      <c r="AC22" s="91">
        <f t="shared" si="24"/>
        <v>1</v>
      </c>
      <c r="AD22" s="91">
        <f t="shared" si="25"/>
        <v>2</v>
      </c>
      <c r="AE22" s="91">
        <f t="shared" si="27"/>
        <v>1</v>
      </c>
      <c r="AF22" s="82"/>
      <c r="AG22" s="82"/>
      <c r="AH22" s="82"/>
    </row>
    <row r="23" spans="2:36" ht="27.75" customHeight="1">
      <c r="B23" s="6" t="s">
        <v>38</v>
      </c>
      <c r="C23" s="94" t="str">
        <f>IF(W17="","",W17)</f>
        <v/>
      </c>
      <c r="D23" s="95" t="str">
        <f t="shared" si="26"/>
        <v/>
      </c>
      <c r="E23" s="96" t="str">
        <f>IF(U17="","",U17)</f>
        <v/>
      </c>
      <c r="F23" s="94" t="str">
        <f>IF(W18="","",W18)</f>
        <v/>
      </c>
      <c r="G23" s="95" t="str">
        <f>IF(F23="","",IF(F23=H23,"△",IF(F23&gt;H23,"○","●")))</f>
        <v/>
      </c>
      <c r="H23" s="97" t="str">
        <f>IF(U18="","",U18)</f>
        <v/>
      </c>
      <c r="I23" s="96" t="str">
        <f>IF(W19="","",W19)</f>
        <v/>
      </c>
      <c r="J23" s="95" t="str">
        <f>IF(I23="","",IF(I23=K23,"△",IF(I23&gt;K23,"○","●")))</f>
        <v/>
      </c>
      <c r="K23" s="96" t="str">
        <f>IF(U19="","",U19)</f>
        <v/>
      </c>
      <c r="L23" s="94">
        <f>IF(W20="","",W20)</f>
        <v>2</v>
      </c>
      <c r="M23" s="96" t="str">
        <f>IF(L23="","",IF(L23=N23,"△",IF(L23&gt;N23,"○","●")))</f>
        <v>○</v>
      </c>
      <c r="N23" s="97">
        <f>IF(U20="","",U20)</f>
        <v>0</v>
      </c>
      <c r="O23" s="100" t="str">
        <f>IF(W21="","",W21)</f>
        <v/>
      </c>
      <c r="P23" s="95" t="str">
        <f>IF(O23="","",IF(O23=Q23,"△",IF(O23&gt;Q23,"○","●")))</f>
        <v/>
      </c>
      <c r="Q23" s="101" t="str">
        <f>IF(U21="","",U21)</f>
        <v/>
      </c>
      <c r="R23" s="100" t="str">
        <f>IF(W22="","",W22)</f>
        <v/>
      </c>
      <c r="S23" s="95" t="str">
        <f>IF(R23="","",IF(R23=T23,"△",IF(R23&gt;T23,"○","●")))</f>
        <v/>
      </c>
      <c r="T23" s="102" t="str">
        <f>IF(U22="","",U22)</f>
        <v/>
      </c>
      <c r="U23" s="130"/>
      <c r="V23" s="131"/>
      <c r="W23" s="132"/>
      <c r="X23" s="80">
        <f t="shared" si="19"/>
        <v>1</v>
      </c>
      <c r="Y23" s="80">
        <f t="shared" si="20"/>
        <v>0</v>
      </c>
      <c r="Z23" s="80">
        <f t="shared" si="21"/>
        <v>0</v>
      </c>
      <c r="AA23" s="91">
        <f t="shared" si="22"/>
        <v>3</v>
      </c>
      <c r="AB23" s="91">
        <f t="shared" si="23"/>
        <v>2</v>
      </c>
      <c r="AC23" s="91">
        <f t="shared" si="24"/>
        <v>0</v>
      </c>
      <c r="AD23" s="91">
        <f t="shared" si="25"/>
        <v>2</v>
      </c>
      <c r="AE23" s="91">
        <f t="shared" si="27"/>
        <v>2</v>
      </c>
      <c r="AF23" s="82"/>
      <c r="AG23" s="82"/>
      <c r="AH23" s="82"/>
    </row>
    <row r="24" spans="2:36" ht="27.75" customHeight="1">
      <c r="B24" s="103"/>
      <c r="C24" s="104" t="s">
        <v>9</v>
      </c>
      <c r="D24" s="104"/>
      <c r="E24" s="104" t="s">
        <v>10</v>
      </c>
      <c r="F24" s="104" t="s">
        <v>9</v>
      </c>
      <c r="G24" s="104"/>
      <c r="H24" s="104" t="s">
        <v>10</v>
      </c>
      <c r="I24" s="104" t="s">
        <v>9</v>
      </c>
      <c r="J24" s="104"/>
      <c r="K24" s="104" t="s">
        <v>10</v>
      </c>
      <c r="L24" s="104" t="s">
        <v>9</v>
      </c>
      <c r="M24" s="104"/>
      <c r="N24" s="104" t="s">
        <v>10</v>
      </c>
      <c r="O24" s="104" t="s">
        <v>9</v>
      </c>
      <c r="P24" s="104"/>
      <c r="Q24" s="104" t="s">
        <v>10</v>
      </c>
      <c r="R24" s="104" t="s">
        <v>9</v>
      </c>
      <c r="S24" s="104"/>
      <c r="T24" s="104" t="s">
        <v>10</v>
      </c>
      <c r="U24" s="104" t="s">
        <v>9</v>
      </c>
      <c r="V24" s="104"/>
      <c r="W24" s="104" t="s">
        <v>10</v>
      </c>
      <c r="X24" s="39" t="s">
        <v>11</v>
      </c>
      <c r="Y24" s="39" t="s">
        <v>12</v>
      </c>
      <c r="Z24" s="39" t="s">
        <v>13</v>
      </c>
      <c r="AA24" s="103"/>
      <c r="AF24" s="82"/>
      <c r="AG24" s="82"/>
      <c r="AH24" s="82"/>
    </row>
    <row r="25" spans="2:36" ht="11.25" customHeight="1"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7"/>
      <c r="Y25" s="107"/>
      <c r="Z25" s="107"/>
      <c r="AA25" s="107"/>
      <c r="AB25" s="107"/>
      <c r="AC25" s="107"/>
      <c r="AD25" s="105"/>
      <c r="AE25" s="105"/>
      <c r="AF25" s="105"/>
      <c r="AG25" s="105"/>
      <c r="AH25" s="105"/>
      <c r="AI25" s="108"/>
      <c r="AJ25" s="108"/>
    </row>
    <row r="26" spans="2:36" ht="11.25" customHeight="1">
      <c r="B26" s="47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2"/>
      <c r="AB26" s="32"/>
      <c r="AC26" s="32"/>
      <c r="AD26" s="47"/>
      <c r="AE26" s="47"/>
      <c r="AF26" s="47"/>
      <c r="AG26" s="47"/>
      <c r="AH26" s="47"/>
      <c r="AI26" s="108"/>
      <c r="AJ26" s="108"/>
    </row>
    <row r="27" spans="2:36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9" t="s">
        <v>0</v>
      </c>
      <c r="AA27" s="110"/>
      <c r="AB27" s="110"/>
      <c r="AC27" s="110"/>
      <c r="AD27" s="110"/>
      <c r="AE27" s="110"/>
      <c r="AF27" s="108"/>
      <c r="AG27" s="108"/>
      <c r="AH27" s="108"/>
      <c r="AI27" s="108"/>
      <c r="AJ27" s="108"/>
    </row>
    <row r="28" spans="2:36" ht="27.75" customHeight="1">
      <c r="B28" s="5" t="s">
        <v>30</v>
      </c>
      <c r="C28" s="137" t="str">
        <f>IF(B29="","",B29)</f>
        <v>スクールホワイト</v>
      </c>
      <c r="D28" s="138"/>
      <c r="E28" s="138"/>
      <c r="F28" s="137" t="str">
        <f>IF(B30="","",B30)</f>
        <v>アヴェンダU11</v>
      </c>
      <c r="G28" s="138"/>
      <c r="H28" s="138"/>
      <c r="I28" s="137" t="str">
        <f>IF(B31="","",B31)</f>
        <v>グランツ</v>
      </c>
      <c r="J28" s="138"/>
      <c r="K28" s="138"/>
      <c r="L28" s="137" t="str">
        <f>IF(B32="","",B32)</f>
        <v>八雲</v>
      </c>
      <c r="M28" s="138"/>
      <c r="N28" s="138"/>
      <c r="O28" s="137" t="str">
        <f>IF(B33="","",B33)</f>
        <v>松前</v>
      </c>
      <c r="P28" s="138"/>
      <c r="Q28" s="138"/>
      <c r="R28" s="137" t="str">
        <f>IF(B34="","",B34)</f>
        <v>プレイフルRISE</v>
      </c>
      <c r="S28" s="138"/>
      <c r="T28" s="138"/>
      <c r="U28" s="137" t="str">
        <f>IF(B35="","",B35)</f>
        <v>鷲ノ木</v>
      </c>
      <c r="V28" s="138"/>
      <c r="W28" s="138"/>
      <c r="X28" s="8" t="s">
        <v>1</v>
      </c>
      <c r="Y28" s="7" t="s">
        <v>2</v>
      </c>
      <c r="Z28" s="7" t="s">
        <v>3</v>
      </c>
      <c r="AA28" s="6" t="s">
        <v>4</v>
      </c>
      <c r="AB28" s="6" t="s">
        <v>5</v>
      </c>
      <c r="AC28" s="6" t="s">
        <v>6</v>
      </c>
      <c r="AD28" s="6" t="s">
        <v>7</v>
      </c>
      <c r="AE28" s="6" t="s">
        <v>8</v>
      </c>
    </row>
    <row r="29" spans="2:36" ht="27.75" customHeight="1">
      <c r="B29" s="78" t="s">
        <v>15</v>
      </c>
      <c r="C29" s="153"/>
      <c r="D29" s="154"/>
      <c r="E29" s="155"/>
      <c r="F29" s="10"/>
      <c r="G29" s="11" t="str">
        <f t="shared" ref="G29" si="28">IF(F29="","",IF(F29=H29,"△",IF(F29&gt;H29,"○","●")))</f>
        <v/>
      </c>
      <c r="H29" s="12"/>
      <c r="I29" s="10"/>
      <c r="J29" s="11" t="str">
        <f t="shared" ref="J29:J30" si="29">IF(I29="","",IF(I29=K29,"△",IF(I29&gt;K29,"○","●")))</f>
        <v/>
      </c>
      <c r="K29" s="12"/>
      <c r="L29" s="10">
        <v>1</v>
      </c>
      <c r="M29" s="11" t="str">
        <f t="shared" ref="M29:M31" si="30">IF(L29="","",IF(L29=N29,"△",IF(L29&gt;N29,"○","●")))</f>
        <v>●</v>
      </c>
      <c r="N29" s="13">
        <v>5</v>
      </c>
      <c r="O29" s="10"/>
      <c r="P29" s="14" t="str">
        <f t="shared" ref="P29:P32" si="31">IF(O29="","",IF(O29=Q29,"△",IF(O29&gt;Q29,"○","●")))</f>
        <v/>
      </c>
      <c r="Q29" s="13"/>
      <c r="R29" s="10"/>
      <c r="S29" s="14" t="str">
        <f t="shared" ref="S29:S33" si="32">IF(R29="","",IF(R29=T29,"△",IF(R29&gt;T29,"○","●")))</f>
        <v/>
      </c>
      <c r="T29" s="13"/>
      <c r="U29" s="10">
        <v>0</v>
      </c>
      <c r="V29" s="14" t="str">
        <f t="shared" ref="V29:V34" si="33">IF(U29="","",IF(U29=W29,"△",IF(U29&gt;W29,"○","●")))</f>
        <v>●</v>
      </c>
      <c r="W29" s="13">
        <v>2</v>
      </c>
      <c r="X29" s="15">
        <f>COUNTIF($C29:$W29,X$37)</f>
        <v>0</v>
      </c>
      <c r="Y29" s="15">
        <f>COUNTIF($C29:$W29,Y$37)</f>
        <v>2</v>
      </c>
      <c r="Z29" s="15">
        <f>COUNTIF($C29:$W29,Z$37)</f>
        <v>0</v>
      </c>
      <c r="AA29" s="15">
        <f t="shared" ref="AA29:AA35" si="34">X29*3+Z29</f>
        <v>0</v>
      </c>
      <c r="AB29" s="15">
        <f>SUMIF($C$37:$W$37,AB$28,$C29:$W29)</f>
        <v>1</v>
      </c>
      <c r="AC29" s="15">
        <f>SUMIF($C$37:$W$37,AC$28,$C29:$W29)</f>
        <v>7</v>
      </c>
      <c r="AD29" s="15">
        <f t="shared" ref="AD29:AD35" si="35">IFERROR(AB29-AC29,"")</f>
        <v>-6</v>
      </c>
      <c r="AE29" s="15">
        <f ca="1">SUMPRODUCT(($AA$29:$AA$35*10^5+$AD$29:$AD$35&gt;AA29*10^5+AD29)*1)+1</f>
        <v>7</v>
      </c>
    </row>
    <row r="30" spans="2:36" ht="27.75" customHeight="1">
      <c r="B30" s="78" t="s">
        <v>14</v>
      </c>
      <c r="C30" s="14" t="str">
        <f>IF(H29="","",H29)</f>
        <v/>
      </c>
      <c r="D30" s="14" t="str">
        <f>IF(C30="","",IF(C30=E30,"△",IF(C30&gt;E30,"○","●")))</f>
        <v/>
      </c>
      <c r="E30" s="16" t="str">
        <f>IF(F29="","",F29)</f>
        <v/>
      </c>
      <c r="F30" s="153"/>
      <c r="G30" s="154"/>
      <c r="H30" s="155"/>
      <c r="I30" s="10">
        <v>2</v>
      </c>
      <c r="J30" s="11" t="str">
        <f t="shared" si="29"/>
        <v>○</v>
      </c>
      <c r="K30" s="12">
        <v>1</v>
      </c>
      <c r="L30" s="10"/>
      <c r="M30" s="11" t="str">
        <f t="shared" si="30"/>
        <v/>
      </c>
      <c r="N30" s="13"/>
      <c r="O30" s="10"/>
      <c r="P30" s="14" t="str">
        <f t="shared" si="31"/>
        <v/>
      </c>
      <c r="Q30" s="13"/>
      <c r="R30" s="10">
        <v>0</v>
      </c>
      <c r="S30" s="14" t="str">
        <f t="shared" si="32"/>
        <v>△</v>
      </c>
      <c r="T30" s="13">
        <v>0</v>
      </c>
      <c r="U30" s="10"/>
      <c r="V30" s="14" t="str">
        <f t="shared" si="33"/>
        <v/>
      </c>
      <c r="W30" s="13"/>
      <c r="X30" s="15">
        <f>COUNTIF($C30:$W30,X$37)</f>
        <v>1</v>
      </c>
      <c r="Y30" s="15">
        <f t="shared" ref="X30:Z35" si="36">COUNTIF($C30:$W30,Y$37)</f>
        <v>0</v>
      </c>
      <c r="Z30" s="15">
        <f t="shared" si="36"/>
        <v>1</v>
      </c>
      <c r="AA30" s="15">
        <f t="shared" si="34"/>
        <v>4</v>
      </c>
      <c r="AB30" s="15">
        <f t="shared" ref="AB30:AC35" ca="1" si="37">SUMIF($C$37:$Z$37,AB$28,$C30:$W30)</f>
        <v>2</v>
      </c>
      <c r="AC30" s="15">
        <f t="shared" ca="1" si="37"/>
        <v>1</v>
      </c>
      <c r="AD30" s="15">
        <f t="shared" ca="1" si="35"/>
        <v>1</v>
      </c>
      <c r="AE30" s="15">
        <f ca="1">SUMPRODUCT(($AA$29:$AA$35*10^5+$AD$29:$AD$35&gt;AA30*10^5+AD30)*1)+1</f>
        <v>2</v>
      </c>
    </row>
    <row r="31" spans="2:36" ht="27.75" customHeight="1">
      <c r="B31" s="79" t="s">
        <v>16</v>
      </c>
      <c r="C31" s="14" t="str">
        <f>IF(K29="","",K29)</f>
        <v/>
      </c>
      <c r="D31" s="14" t="str">
        <f>IF(C31="","",IF(C31=E31,"△",IF(C31&gt;E31,"○","●")))</f>
        <v/>
      </c>
      <c r="E31" s="16" t="str">
        <f>IF(I29="","",I29)</f>
        <v/>
      </c>
      <c r="F31" s="17">
        <f>IF(K30="","",K30)</f>
        <v>1</v>
      </c>
      <c r="G31" s="14" t="str">
        <f>IF(F31="","",IF(F31=H31,"△",IF(F31&gt;H31,"○","●")))</f>
        <v>●</v>
      </c>
      <c r="H31" s="16">
        <f>IF(I30="","",I30)</f>
        <v>2</v>
      </c>
      <c r="I31" s="153"/>
      <c r="J31" s="154"/>
      <c r="K31" s="155"/>
      <c r="L31" s="10"/>
      <c r="M31" s="11" t="str">
        <f t="shared" si="30"/>
        <v/>
      </c>
      <c r="N31" s="13"/>
      <c r="O31" s="10"/>
      <c r="P31" s="14" t="str">
        <f t="shared" si="31"/>
        <v/>
      </c>
      <c r="Q31" s="13"/>
      <c r="R31" s="10"/>
      <c r="S31" s="14" t="str">
        <f t="shared" si="32"/>
        <v/>
      </c>
      <c r="T31" s="13"/>
      <c r="U31" s="10"/>
      <c r="V31" s="14" t="str">
        <f t="shared" si="33"/>
        <v/>
      </c>
      <c r="W31" s="13"/>
      <c r="X31" s="15">
        <f t="shared" si="36"/>
        <v>0</v>
      </c>
      <c r="Y31" s="15">
        <f t="shared" si="36"/>
        <v>1</v>
      </c>
      <c r="Z31" s="15">
        <f t="shared" si="36"/>
        <v>0</v>
      </c>
      <c r="AA31" s="15">
        <f>X31*3+Z31</f>
        <v>0</v>
      </c>
      <c r="AB31" s="15">
        <f t="shared" ca="1" si="37"/>
        <v>1</v>
      </c>
      <c r="AC31" s="15">
        <f t="shared" ca="1" si="37"/>
        <v>2</v>
      </c>
      <c r="AD31" s="15">
        <f t="shared" ca="1" si="35"/>
        <v>-1</v>
      </c>
      <c r="AE31" s="15">
        <f ca="1">SUMPRODUCT(($AA$29:$AA$35*10^5+$AD$29:$AD$35&gt;AA31*10^5+AD31)*1)+1</f>
        <v>6</v>
      </c>
    </row>
    <row r="32" spans="2:36" ht="27.75" customHeight="1">
      <c r="B32" s="78" t="s">
        <v>39</v>
      </c>
      <c r="C32" s="14">
        <f>IF(N29="","",N29)</f>
        <v>5</v>
      </c>
      <c r="D32" s="14" t="str">
        <f>IF(C32="","",IF(C32=E32,"△",IF(C32&gt;E32,"○","●")))</f>
        <v>○</v>
      </c>
      <c r="E32" s="16">
        <f>IF(L29="","",L29)</f>
        <v>1</v>
      </c>
      <c r="F32" s="17" t="str">
        <f>IF(N30="","",N30)</f>
        <v/>
      </c>
      <c r="G32" s="14" t="str">
        <f>IF(F32="","",IF(F32=H32,"△",IF(F32&gt;H32,"○","●")))</f>
        <v/>
      </c>
      <c r="H32" s="16" t="str">
        <f>IF(L30="","",L30)</f>
        <v/>
      </c>
      <c r="I32" s="17" t="str">
        <f>IF(N31="","",N31)</f>
        <v/>
      </c>
      <c r="J32" s="14" t="str">
        <f>IF(I32="","",IF(I32=K32,"△",IF(I32&gt;K32,"○","●")))</f>
        <v/>
      </c>
      <c r="K32" s="16" t="str">
        <f>IF(L31="","",L31)</f>
        <v/>
      </c>
      <c r="L32" s="153"/>
      <c r="M32" s="154"/>
      <c r="N32" s="155"/>
      <c r="O32" s="10"/>
      <c r="P32" s="14" t="str">
        <f t="shared" si="31"/>
        <v/>
      </c>
      <c r="Q32" s="13"/>
      <c r="R32" s="10"/>
      <c r="S32" s="14" t="str">
        <f t="shared" si="32"/>
        <v/>
      </c>
      <c r="T32" s="13"/>
      <c r="U32" s="10">
        <v>4</v>
      </c>
      <c r="V32" s="14" t="str">
        <f t="shared" si="33"/>
        <v>○</v>
      </c>
      <c r="W32" s="13">
        <v>1</v>
      </c>
      <c r="X32" s="15">
        <f t="shared" si="36"/>
        <v>2</v>
      </c>
      <c r="Y32" s="15">
        <f t="shared" si="36"/>
        <v>0</v>
      </c>
      <c r="Z32" s="15">
        <f t="shared" si="36"/>
        <v>0</v>
      </c>
      <c r="AA32" s="15">
        <f t="shared" si="34"/>
        <v>6</v>
      </c>
      <c r="AB32" s="15">
        <f t="shared" ca="1" si="37"/>
        <v>9</v>
      </c>
      <c r="AC32" s="15">
        <f t="shared" ca="1" si="37"/>
        <v>2</v>
      </c>
      <c r="AD32" s="15">
        <f t="shared" ca="1" si="35"/>
        <v>7</v>
      </c>
      <c r="AE32" s="15">
        <f t="shared" ref="AE32:AE35" ca="1" si="38">SUMPRODUCT(($AA$29:$AA$35*10^5+$AD$29:$AD$35&gt;AA32*10^5+AD32)*1)+1</f>
        <v>1</v>
      </c>
    </row>
    <row r="33" spans="2:34" ht="27.75" customHeight="1">
      <c r="B33" s="49" t="s">
        <v>40</v>
      </c>
      <c r="C33" s="18" t="str">
        <f>IF(Q29="","",Q29)</f>
        <v/>
      </c>
      <c r="D33" s="19" t="str">
        <f t="shared" ref="D33:D35" si="39">IF(C33="","",IF(C33=E33,"△",IF(C33&gt;E33,"○","●")))</f>
        <v/>
      </c>
      <c r="E33" s="19" t="str">
        <f>IF(O29="","",O29)</f>
        <v/>
      </c>
      <c r="F33" s="18" t="str">
        <f>IF(Q30="","",Q30)</f>
        <v/>
      </c>
      <c r="G33" s="19" t="str">
        <f t="shared" ref="G33:G35" si="40">IF(F33="","",IF(F33=H33,"△",IF(F33&gt;H33,"○","●")))</f>
        <v/>
      </c>
      <c r="H33" s="20" t="str">
        <f>IF(O30="","",O30)</f>
        <v/>
      </c>
      <c r="I33" s="19" t="str">
        <f>IF(Q31="","",Q31)</f>
        <v/>
      </c>
      <c r="J33" s="19" t="str">
        <f t="shared" ref="J33:J35" si="41">IF(I33="","",IF(I33=K33,"△",IF(I33&gt;K33,"○","●")))</f>
        <v/>
      </c>
      <c r="K33" s="19" t="str">
        <f>IF(O31="","",O31)</f>
        <v/>
      </c>
      <c r="L33" s="18" t="str">
        <f>IF(Q32="","",Q32)</f>
        <v/>
      </c>
      <c r="M33" s="19" t="str">
        <f t="shared" ref="M33:M35" si="42">IF(L33="","",IF(L33=N33,"△",IF(L33&gt;N33,"○","●")))</f>
        <v/>
      </c>
      <c r="N33" s="20" t="str">
        <f>IF(O32="","",O32)</f>
        <v/>
      </c>
      <c r="O33" s="153"/>
      <c r="P33" s="154"/>
      <c r="Q33" s="155"/>
      <c r="R33" s="10"/>
      <c r="S33" s="14" t="str">
        <f t="shared" si="32"/>
        <v/>
      </c>
      <c r="T33" s="13"/>
      <c r="U33" s="10"/>
      <c r="V33" s="14" t="str">
        <f t="shared" si="33"/>
        <v/>
      </c>
      <c r="W33" s="13"/>
      <c r="X33" s="15">
        <f t="shared" si="36"/>
        <v>0</v>
      </c>
      <c r="Y33" s="15">
        <f t="shared" si="36"/>
        <v>0</v>
      </c>
      <c r="Z33" s="15">
        <f t="shared" si="36"/>
        <v>0</v>
      </c>
      <c r="AA33" s="15">
        <f t="shared" si="34"/>
        <v>0</v>
      </c>
      <c r="AB33" s="15">
        <f t="shared" ca="1" si="37"/>
        <v>0</v>
      </c>
      <c r="AC33" s="15">
        <f t="shared" ca="1" si="37"/>
        <v>0</v>
      </c>
      <c r="AD33" s="15">
        <f t="shared" ca="1" si="35"/>
        <v>0</v>
      </c>
      <c r="AE33" s="15">
        <f t="shared" ca="1" si="38"/>
        <v>5</v>
      </c>
    </row>
    <row r="34" spans="2:34" ht="27.75" customHeight="1">
      <c r="B34" s="78" t="s">
        <v>22</v>
      </c>
      <c r="C34" s="18" t="str">
        <f>IF(T29="","",T29)</f>
        <v/>
      </c>
      <c r="D34" s="19" t="str">
        <f t="shared" si="39"/>
        <v/>
      </c>
      <c r="E34" s="19" t="str">
        <f>IF(R29="","",R29)</f>
        <v/>
      </c>
      <c r="F34" s="18">
        <f>IF(T30="","",T30)</f>
        <v>0</v>
      </c>
      <c r="G34" s="19" t="str">
        <f t="shared" si="40"/>
        <v>△</v>
      </c>
      <c r="H34" s="20">
        <f>IF(R30="","",R30)</f>
        <v>0</v>
      </c>
      <c r="I34" s="19" t="str">
        <f>IF(T31="","",T31)</f>
        <v/>
      </c>
      <c r="J34" s="19" t="str">
        <f t="shared" si="41"/>
        <v/>
      </c>
      <c r="K34" s="19" t="str">
        <f>IF(R31="","",R31)</f>
        <v/>
      </c>
      <c r="L34" s="18" t="str">
        <f>IF(T32="","",T32)</f>
        <v/>
      </c>
      <c r="M34" s="19" t="str">
        <f t="shared" si="42"/>
        <v/>
      </c>
      <c r="N34" s="20" t="str">
        <f>IF(R32="","",R32)</f>
        <v/>
      </c>
      <c r="O34" s="21" t="str">
        <f>IF(T33="","",T33)</f>
        <v/>
      </c>
      <c r="P34" s="22" t="str">
        <f t="shared" ref="P34:P35" si="43">IF(O34="","",IF(O34=Q34,"△",IF(O34&gt;Q34,"○","●")))</f>
        <v/>
      </c>
      <c r="Q34" s="23" t="str">
        <f>IF(R33="","",R33)</f>
        <v/>
      </c>
      <c r="R34" s="153"/>
      <c r="S34" s="154"/>
      <c r="T34" s="155"/>
      <c r="U34" s="10"/>
      <c r="V34" s="14" t="str">
        <f t="shared" si="33"/>
        <v/>
      </c>
      <c r="W34" s="13"/>
      <c r="X34" s="15">
        <f t="shared" si="36"/>
        <v>0</v>
      </c>
      <c r="Y34" s="15">
        <f t="shared" si="36"/>
        <v>0</v>
      </c>
      <c r="Z34" s="15">
        <f t="shared" si="36"/>
        <v>1</v>
      </c>
      <c r="AA34" s="15">
        <f t="shared" si="34"/>
        <v>1</v>
      </c>
      <c r="AB34" s="15">
        <f t="shared" ca="1" si="37"/>
        <v>0</v>
      </c>
      <c r="AC34" s="15">
        <f t="shared" ca="1" si="37"/>
        <v>0</v>
      </c>
      <c r="AD34" s="15">
        <f t="shared" ca="1" si="35"/>
        <v>0</v>
      </c>
      <c r="AE34" s="15">
        <f t="shared" ca="1" si="38"/>
        <v>4</v>
      </c>
    </row>
    <row r="35" spans="2:34" ht="27.75" customHeight="1">
      <c r="B35" s="79" t="s">
        <v>41</v>
      </c>
      <c r="C35" s="18">
        <f>IF(W29="","",W29)</f>
        <v>2</v>
      </c>
      <c r="D35" s="19" t="str">
        <f t="shared" si="39"/>
        <v>○</v>
      </c>
      <c r="E35" s="19">
        <f>IF(U29="","",U29)</f>
        <v>0</v>
      </c>
      <c r="F35" s="18" t="str">
        <f>IF(W30="","",W30)</f>
        <v/>
      </c>
      <c r="G35" s="19" t="str">
        <f t="shared" si="40"/>
        <v/>
      </c>
      <c r="H35" s="20" t="str">
        <f>IF(U30="","",U30)</f>
        <v/>
      </c>
      <c r="I35" s="19" t="str">
        <f>IF(W31="","",W31)</f>
        <v/>
      </c>
      <c r="J35" s="19" t="str">
        <f t="shared" si="41"/>
        <v/>
      </c>
      <c r="K35" s="19" t="str">
        <f>IF(U31="","",U31)</f>
        <v/>
      </c>
      <c r="L35" s="18">
        <f>IF(W32="","",W32)</f>
        <v>1</v>
      </c>
      <c r="M35" s="19" t="str">
        <f t="shared" si="42"/>
        <v>●</v>
      </c>
      <c r="N35" s="20">
        <f>IF(U32="","",U32)</f>
        <v>4</v>
      </c>
      <c r="O35" s="18" t="str">
        <f>IF(W33="","",W33)</f>
        <v/>
      </c>
      <c r="P35" s="19" t="str">
        <f t="shared" si="43"/>
        <v/>
      </c>
      <c r="Q35" s="20" t="str">
        <f>IF(U33="","",U33)</f>
        <v/>
      </c>
      <c r="R35" s="18" t="str">
        <f>IF(W34="","",W34)</f>
        <v/>
      </c>
      <c r="S35" s="19" t="str">
        <f t="shared" ref="S35" si="44">IF(R35="","",IF(R35=T35,"△",IF(R35&gt;T35,"○","●")))</f>
        <v/>
      </c>
      <c r="T35" s="24" t="str">
        <f>IF(U34="","",U34)</f>
        <v/>
      </c>
      <c r="U35" s="153"/>
      <c r="V35" s="154"/>
      <c r="W35" s="155"/>
      <c r="X35" s="15">
        <f t="shared" si="36"/>
        <v>1</v>
      </c>
      <c r="Y35" s="15">
        <f t="shared" si="36"/>
        <v>1</v>
      </c>
      <c r="Z35" s="15">
        <f t="shared" si="36"/>
        <v>0</v>
      </c>
      <c r="AA35" s="15">
        <f t="shared" si="34"/>
        <v>3</v>
      </c>
      <c r="AB35" s="15">
        <f t="shared" ca="1" si="37"/>
        <v>3</v>
      </c>
      <c r="AC35" s="15">
        <f t="shared" ca="1" si="37"/>
        <v>4</v>
      </c>
      <c r="AD35" s="15">
        <f t="shared" ca="1" si="35"/>
        <v>-1</v>
      </c>
      <c r="AE35" s="15">
        <f t="shared" ca="1" si="38"/>
        <v>3</v>
      </c>
      <c r="AF35" s="25"/>
    </row>
    <row r="36" spans="2:34" ht="27.75" customHeight="1">
      <c r="B36" s="48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1"/>
      <c r="P36" s="41"/>
      <c r="Q36" s="41"/>
      <c r="R36" s="41"/>
      <c r="S36" s="41"/>
      <c r="T36" s="42"/>
      <c r="U36" s="43"/>
      <c r="V36" s="43"/>
      <c r="W36" s="40"/>
      <c r="X36" s="164"/>
      <c r="Y36" s="164"/>
      <c r="Z36" s="164"/>
      <c r="AA36" s="40"/>
      <c r="AB36" s="40"/>
      <c r="AC36" s="40"/>
      <c r="AD36" s="40"/>
      <c r="AE36" s="40"/>
      <c r="AF36" s="41"/>
      <c r="AG36" s="33"/>
      <c r="AH36" s="33"/>
    </row>
    <row r="37" spans="2:34" ht="11.25" customHeight="1">
      <c r="B37" s="26"/>
      <c r="C37" s="27" t="s">
        <v>9</v>
      </c>
      <c r="D37" s="28"/>
      <c r="E37" s="28" t="s">
        <v>10</v>
      </c>
      <c r="F37" s="28" t="s">
        <v>9</v>
      </c>
      <c r="G37" s="28"/>
      <c r="H37" s="28" t="s">
        <v>10</v>
      </c>
      <c r="I37" s="28" t="s">
        <v>9</v>
      </c>
      <c r="J37" s="28"/>
      <c r="K37" s="28" t="s">
        <v>10</v>
      </c>
      <c r="L37" s="28" t="s">
        <v>9</v>
      </c>
      <c r="M37" s="28"/>
      <c r="N37" s="28" t="s">
        <v>10</v>
      </c>
      <c r="O37" s="28" t="s">
        <v>9</v>
      </c>
      <c r="P37" s="28"/>
      <c r="Q37" s="28" t="s">
        <v>10</v>
      </c>
      <c r="R37" s="28" t="s">
        <v>9</v>
      </c>
      <c r="S37" s="28"/>
      <c r="T37" s="28" t="s">
        <v>10</v>
      </c>
      <c r="U37" s="28" t="s">
        <v>9</v>
      </c>
      <c r="V37" s="28"/>
      <c r="W37" s="28" t="s">
        <v>10</v>
      </c>
      <c r="X37" s="29" t="s">
        <v>11</v>
      </c>
      <c r="Y37" s="29" t="s">
        <v>12</v>
      </c>
      <c r="Z37" s="29" t="s">
        <v>13</v>
      </c>
      <c r="AA37" s="29"/>
      <c r="AB37" s="29"/>
      <c r="AC37" s="29"/>
      <c r="AD37" s="26"/>
      <c r="AE37" s="26"/>
      <c r="AF37" s="26"/>
      <c r="AG37" s="34"/>
      <c r="AH37" s="34"/>
    </row>
    <row r="40" spans="2:34" ht="19.5" customHeight="1">
      <c r="T40" s="109" t="s">
        <v>0</v>
      </c>
      <c r="U40" s="110"/>
      <c r="V40" s="110"/>
      <c r="W40" s="110"/>
      <c r="X40" s="110"/>
      <c r="Y40" s="110"/>
    </row>
    <row r="41" spans="2:34">
      <c r="B41" s="139" t="s">
        <v>31</v>
      </c>
      <c r="C41" s="137" t="str">
        <f>IF(B43="","",B43)</f>
        <v>今金</v>
      </c>
      <c r="D41" s="140"/>
      <c r="E41" s="141"/>
      <c r="F41" s="138" t="str">
        <f>IF(B45="","",B45)</f>
        <v>エスト</v>
      </c>
      <c r="G41" s="138"/>
      <c r="H41" s="138"/>
      <c r="I41" s="138" t="str">
        <f>IF(B47="","",B47)</f>
        <v>八幡</v>
      </c>
      <c r="J41" s="138"/>
      <c r="K41" s="138"/>
      <c r="L41" s="138" t="str">
        <f>IF(B49="","",B49)</f>
        <v>せたな</v>
      </c>
      <c r="M41" s="138"/>
      <c r="N41" s="138"/>
      <c r="O41" s="145" t="str">
        <f>IF(B51="","",B51)</f>
        <v>ＣＯＲＡＺＯＮ</v>
      </c>
      <c r="P41" s="146"/>
      <c r="Q41" s="147"/>
      <c r="R41" s="151" t="s">
        <v>1</v>
      </c>
      <c r="S41" s="151" t="s">
        <v>2</v>
      </c>
      <c r="T41" s="151" t="s">
        <v>3</v>
      </c>
      <c r="U41" s="165" t="s">
        <v>4</v>
      </c>
      <c r="V41" s="165" t="s">
        <v>5</v>
      </c>
      <c r="W41" s="165" t="s">
        <v>6</v>
      </c>
      <c r="X41" s="165" t="s">
        <v>32</v>
      </c>
      <c r="Y41" s="165" t="s">
        <v>8</v>
      </c>
    </row>
    <row r="42" spans="2:34">
      <c r="B42" s="139"/>
      <c r="C42" s="142"/>
      <c r="D42" s="143"/>
      <c r="E42" s="144"/>
      <c r="F42" s="138"/>
      <c r="G42" s="122"/>
      <c r="H42" s="138"/>
      <c r="I42" s="138"/>
      <c r="J42" s="122"/>
      <c r="K42" s="138"/>
      <c r="L42" s="138"/>
      <c r="M42" s="138"/>
      <c r="N42" s="138"/>
      <c r="O42" s="148"/>
      <c r="P42" s="149"/>
      <c r="Q42" s="150"/>
      <c r="R42" s="123"/>
      <c r="S42" s="123"/>
      <c r="T42" s="123"/>
      <c r="U42" s="165"/>
      <c r="V42" s="165"/>
      <c r="W42" s="165"/>
      <c r="X42" s="165"/>
      <c r="Y42" s="165"/>
    </row>
    <row r="43" spans="2:34">
      <c r="B43" s="116" t="s">
        <v>42</v>
      </c>
      <c r="C43" s="134"/>
      <c r="D43" s="125"/>
      <c r="E43" s="126"/>
      <c r="F43" s="50">
        <v>1</v>
      </c>
      <c r="G43" s="51" t="str">
        <f>IF(F43="","",IF(F43=H43,"△",IF(F43&gt;H43,"○","●")))</f>
        <v>●</v>
      </c>
      <c r="H43" s="52">
        <v>9</v>
      </c>
      <c r="I43" s="50"/>
      <c r="J43" s="51" t="str">
        <f>IF(I43="","",IF(I43=K43,"△",IF(I43&gt;K43,"○","●")))</f>
        <v/>
      </c>
      <c r="K43" s="52"/>
      <c r="L43" s="50"/>
      <c r="M43" s="51" t="str">
        <f>IF(L43="","",IF(L43=N43,"△",IF(L43&gt;N43,"○","●")))</f>
        <v/>
      </c>
      <c r="N43" s="52"/>
      <c r="O43" s="53">
        <v>0</v>
      </c>
      <c r="P43" s="54" t="str">
        <f t="shared" ref="P43:P50" si="45">IF(O43="","",IF(O43=Q43,"△",IF(O43&gt;Q43,"○","●")))</f>
        <v>●</v>
      </c>
      <c r="Q43" s="52">
        <v>13</v>
      </c>
      <c r="R43" s="122">
        <f>COUNTIF($C43:$Q44,R$53)</f>
        <v>0</v>
      </c>
      <c r="S43" s="122">
        <f>COUNTIF($C43:$Q44,S$53)</f>
        <v>2</v>
      </c>
      <c r="T43" s="122">
        <f>COUNTIF($C43:$Q44,T$53)</f>
        <v>0</v>
      </c>
      <c r="U43" s="111">
        <f>R43*3+T43</f>
        <v>0</v>
      </c>
      <c r="V43" s="113">
        <f>SUMIF($C$53:$Q$54,V$41,$C43:$Q44)</f>
        <v>1</v>
      </c>
      <c r="W43" s="113">
        <f>SUMIF($C$53:$Q$54,W$41,$C43:$Q44)</f>
        <v>22</v>
      </c>
      <c r="X43" s="115">
        <f>IFERROR(V43-W43,"")</f>
        <v>-21</v>
      </c>
      <c r="Y43" s="113">
        <f>SUMPRODUCT(($U$43:$U$52*10^5+$X$43:$X$52&gt;U43*10^5+X43)*1)+1</f>
        <v>10</v>
      </c>
    </row>
    <row r="44" spans="2:34">
      <c r="B44" s="136"/>
      <c r="C44" s="127"/>
      <c r="D44" s="128"/>
      <c r="E44" s="129"/>
      <c r="F44" s="55"/>
      <c r="G44" s="35" t="str">
        <f>IF(F44="","",IF(F44=H44,"△",IF(F44&gt;H44,"○","●")))</f>
        <v/>
      </c>
      <c r="H44" s="56"/>
      <c r="I44" s="55"/>
      <c r="J44" s="35" t="str">
        <f>IF(I44="","",IF(I44=K44,"△",IF(I44&gt;K44,"○","●")))</f>
        <v/>
      </c>
      <c r="K44" s="56"/>
      <c r="L44" s="55"/>
      <c r="M44" s="35" t="str">
        <f t="shared" ref="M44:M46" si="46">IF(L44="","",IF(L44=N44,"△",IF(L44&gt;N44,"○","●")))</f>
        <v/>
      </c>
      <c r="N44" s="56"/>
      <c r="O44" s="57"/>
      <c r="P44" s="35" t="str">
        <f>IF(O44="","",IF(O44=Q44,"△",IF(O44&gt;Q44,"○","●")))</f>
        <v/>
      </c>
      <c r="Q44" s="56"/>
      <c r="R44" s="123"/>
      <c r="S44" s="123"/>
      <c r="T44" s="123"/>
      <c r="U44" s="112"/>
      <c r="V44" s="114">
        <f>SUMIF($AF$15:$AF$15,V$4,$C44:$AF44)</f>
        <v>0</v>
      </c>
      <c r="W44" s="114">
        <f>SUMIF($AF$15:$AF$15,W$4,$C44:$AF44)</f>
        <v>0</v>
      </c>
      <c r="X44" s="113"/>
      <c r="Y44" s="114"/>
    </row>
    <row r="45" spans="2:34">
      <c r="B45" s="124" t="s">
        <v>43</v>
      </c>
      <c r="C45" s="58">
        <f>IF(H43="","",H43)</f>
        <v>9</v>
      </c>
      <c r="D45" s="59" t="str">
        <f t="shared" ref="D45:D50" si="47">IF(C45="","",IF(C45=E45,"△",IF(C45&gt;E45,"○","●")))</f>
        <v>○</v>
      </c>
      <c r="E45" s="60">
        <f>IF(F43="","",F43)</f>
        <v>1</v>
      </c>
      <c r="F45" s="134"/>
      <c r="G45" s="135"/>
      <c r="H45" s="126"/>
      <c r="I45" s="61">
        <v>3</v>
      </c>
      <c r="J45" s="51" t="str">
        <f>IF(I45="","",IF(I45=K45,"△",IF(I45&gt;K45,"○","●")))</f>
        <v>○</v>
      </c>
      <c r="K45" s="62">
        <v>2</v>
      </c>
      <c r="L45" s="61"/>
      <c r="M45" s="51" t="str">
        <f>IF(L45="","",IF(L45=N45,"△",IF(L45&gt;N45,"○","●")))</f>
        <v/>
      </c>
      <c r="N45" s="62"/>
      <c r="O45" s="63"/>
      <c r="P45" s="59" t="str">
        <f t="shared" si="45"/>
        <v/>
      </c>
      <c r="Q45" s="62"/>
      <c r="R45" s="122">
        <f t="shared" ref="R45:T45" si="48">COUNTIF($C45:$Q46,R$53)</f>
        <v>2</v>
      </c>
      <c r="S45" s="122">
        <f t="shared" si="48"/>
        <v>0</v>
      </c>
      <c r="T45" s="122">
        <f t="shared" si="48"/>
        <v>0</v>
      </c>
      <c r="U45" s="111">
        <f t="shared" ref="U45" si="49">R45*3+T45</f>
        <v>6</v>
      </c>
      <c r="V45" s="113">
        <f t="shared" ref="V45:W45" si="50">SUMIF($C$53:$Q$54,V$41,$C45:$Q46)</f>
        <v>12</v>
      </c>
      <c r="W45" s="113">
        <f t="shared" si="50"/>
        <v>3</v>
      </c>
      <c r="X45" s="115">
        <f t="shared" ref="X45" si="51">IFERROR(V45-W45,"")</f>
        <v>9</v>
      </c>
      <c r="Y45" s="113">
        <f t="shared" ref="Y45" si="52">SUMPRODUCT(($U$43:$U$52*10^5+$X$43:$X$52&gt;U45*10^5+X45)*1)+1</f>
        <v>2</v>
      </c>
    </row>
    <row r="46" spans="2:34">
      <c r="B46" s="124"/>
      <c r="C46" s="38" t="str">
        <f>IF(H44="","",H44)</f>
        <v/>
      </c>
      <c r="D46" s="36" t="str">
        <f t="shared" si="47"/>
        <v/>
      </c>
      <c r="E46" s="37" t="str">
        <f>IF(F44="","",F44)</f>
        <v/>
      </c>
      <c r="F46" s="127"/>
      <c r="G46" s="128"/>
      <c r="H46" s="129"/>
      <c r="I46" s="64"/>
      <c r="J46" s="35" t="str">
        <f>IF(I46="","",IF(I46=K46,"△",IF(I46&gt;K46,"○","●")))</f>
        <v/>
      </c>
      <c r="K46" s="65"/>
      <c r="L46" s="64"/>
      <c r="M46" s="35" t="str">
        <f t="shared" si="46"/>
        <v/>
      </c>
      <c r="N46" s="65"/>
      <c r="O46" s="66"/>
      <c r="P46" s="36" t="str">
        <f t="shared" si="45"/>
        <v/>
      </c>
      <c r="Q46" s="65"/>
      <c r="R46" s="123"/>
      <c r="S46" s="123"/>
      <c r="T46" s="123"/>
      <c r="U46" s="112"/>
      <c r="V46" s="114">
        <f>SUMIF($AF$15:$AF$15,V$4,$C46:$AF46)</f>
        <v>0</v>
      </c>
      <c r="W46" s="114">
        <f>SUMIF($AF$15:$AF$15,W$4,$C46:$AF46)</f>
        <v>0</v>
      </c>
      <c r="X46" s="113"/>
      <c r="Y46" s="114"/>
    </row>
    <row r="47" spans="2:34">
      <c r="B47" s="124" t="s">
        <v>44</v>
      </c>
      <c r="C47" s="58" t="str">
        <f>IF(K43="","",K43)</f>
        <v/>
      </c>
      <c r="D47" s="59" t="str">
        <f t="shared" si="47"/>
        <v/>
      </c>
      <c r="E47" s="60" t="str">
        <f>IF(I43="","",I43)</f>
        <v/>
      </c>
      <c r="F47" s="58">
        <f>IF(K45="","",K45)</f>
        <v>2</v>
      </c>
      <c r="G47" s="59" t="str">
        <f>IF(F47="","",IF(F47=H47,"△",IF(F47&gt;H47,"○","●")))</f>
        <v>●</v>
      </c>
      <c r="H47" s="60">
        <f>IF(I45="","",I45)</f>
        <v>3</v>
      </c>
      <c r="I47" s="125"/>
      <c r="J47" s="125"/>
      <c r="K47" s="133"/>
      <c r="L47" s="61">
        <v>0</v>
      </c>
      <c r="M47" s="51" t="str">
        <f>IF(L47="","",IF(L47=N47,"△",IF(L47&gt;N47,"○","●")))</f>
        <v>●</v>
      </c>
      <c r="N47" s="62">
        <v>1</v>
      </c>
      <c r="O47" s="63"/>
      <c r="P47" s="59" t="str">
        <f>IF(O47="","",IF(O47=Q47,"△",IF(O47&gt;Q47,"○","●")))</f>
        <v/>
      </c>
      <c r="Q47" s="62"/>
      <c r="R47" s="122">
        <f t="shared" ref="R47:T47" si="53">COUNTIF($C47:$Q48,R$53)</f>
        <v>0</v>
      </c>
      <c r="S47" s="122">
        <f t="shared" si="53"/>
        <v>2</v>
      </c>
      <c r="T47" s="122">
        <f t="shared" si="53"/>
        <v>0</v>
      </c>
      <c r="U47" s="111">
        <f t="shared" ref="U47" si="54">R47*3+T47</f>
        <v>0</v>
      </c>
      <c r="V47" s="113">
        <f t="shared" ref="V47:W47" si="55">SUMIF($C$53:$Q$54,V$41,$C47:$Q48)</f>
        <v>2</v>
      </c>
      <c r="W47" s="113">
        <f t="shared" si="55"/>
        <v>4</v>
      </c>
      <c r="X47" s="115">
        <f t="shared" ref="X47" si="56">IFERROR(V47-W47,"")</f>
        <v>-2</v>
      </c>
      <c r="Y47" s="113">
        <f t="shared" ref="Y47" si="57">SUMPRODUCT(($U$43:$U$52*10^5+$X$43:$X$52&gt;U47*10^5+X47)*1)+1</f>
        <v>9</v>
      </c>
    </row>
    <row r="48" spans="2:34">
      <c r="B48" s="124"/>
      <c r="C48" s="36" t="str">
        <f>IF(K44="","",K44)</f>
        <v/>
      </c>
      <c r="D48" s="36" t="str">
        <f t="shared" si="47"/>
        <v/>
      </c>
      <c r="E48" s="67" t="str">
        <f>IF(I44="","",I44)</f>
        <v/>
      </c>
      <c r="F48" s="68" t="str">
        <f>IF(K46="","",K46)</f>
        <v/>
      </c>
      <c r="G48" s="36" t="str">
        <f>IF(F48="","",IF(F48=H48,"△",IF(F48&gt;H48,"○","●")))</f>
        <v/>
      </c>
      <c r="H48" s="67" t="str">
        <f>IF(I46="","",I46)</f>
        <v/>
      </c>
      <c r="I48" s="127"/>
      <c r="J48" s="128"/>
      <c r="K48" s="129"/>
      <c r="L48" s="69"/>
      <c r="M48" s="35" t="str">
        <f>IF(L48="","",IF(L48=N48,"△",IF(L48&gt;N48,"○","●")))</f>
        <v/>
      </c>
      <c r="N48" s="70"/>
      <c r="O48" s="71"/>
      <c r="P48" s="72" t="str">
        <f t="shared" si="45"/>
        <v/>
      </c>
      <c r="Q48" s="70"/>
      <c r="R48" s="123"/>
      <c r="S48" s="123"/>
      <c r="T48" s="123"/>
      <c r="U48" s="112"/>
      <c r="V48" s="114">
        <f>SUMIF($AF$15:$AF$15,V$4,$C48:$AF48)</f>
        <v>0</v>
      </c>
      <c r="W48" s="114">
        <f>SUMIF($AF$15:$AF$15,W$4,$C48:$AF48)</f>
        <v>0</v>
      </c>
      <c r="X48" s="113"/>
      <c r="Y48" s="114"/>
    </row>
    <row r="49" spans="2:25">
      <c r="B49" s="124" t="s">
        <v>45</v>
      </c>
      <c r="C49" s="58" t="str">
        <f>IF(N43="","",N43)</f>
        <v/>
      </c>
      <c r="D49" s="59" t="str">
        <f t="shared" si="47"/>
        <v/>
      </c>
      <c r="E49" s="60" t="str">
        <f>IF(L43="","",L43)</f>
        <v/>
      </c>
      <c r="F49" s="58" t="str">
        <f>IF(N45="","",N45)</f>
        <v/>
      </c>
      <c r="G49" s="59" t="str">
        <f>IF(F49="","",IF(F49=H49,"△",IF(F49&gt;H49,"○","●")))</f>
        <v/>
      </c>
      <c r="H49" s="60" t="str">
        <f>IF(L45="","",L45)</f>
        <v/>
      </c>
      <c r="I49" s="58">
        <f>IF(N47="","",N47)</f>
        <v>1</v>
      </c>
      <c r="J49" s="59" t="str">
        <f>IF(I49="","",IF(I49=K49,"△",IF(I49&gt;K49,"○","●")))</f>
        <v>○</v>
      </c>
      <c r="K49" s="60">
        <f>IF(L47="","",L47)</f>
        <v>0</v>
      </c>
      <c r="L49" s="125"/>
      <c r="M49" s="125"/>
      <c r="N49" s="126"/>
      <c r="O49" s="73">
        <v>1</v>
      </c>
      <c r="P49" s="74" t="str">
        <f t="shared" si="45"/>
        <v>●</v>
      </c>
      <c r="Q49" s="75">
        <v>6</v>
      </c>
      <c r="R49" s="122">
        <f t="shared" ref="R49:T49" si="58">COUNTIF($C49:$Q50,R$53)</f>
        <v>1</v>
      </c>
      <c r="S49" s="122">
        <f t="shared" si="58"/>
        <v>1</v>
      </c>
      <c r="T49" s="122">
        <f t="shared" si="58"/>
        <v>0</v>
      </c>
      <c r="U49" s="111">
        <f t="shared" ref="U49" si="59">R49*3+T49</f>
        <v>3</v>
      </c>
      <c r="V49" s="113">
        <f t="shared" ref="V49:W49" si="60">SUMIF($C$53:$Q$54,V$41,$C49:$Q50)</f>
        <v>2</v>
      </c>
      <c r="W49" s="113">
        <f t="shared" si="60"/>
        <v>6</v>
      </c>
      <c r="X49" s="115">
        <f t="shared" ref="X49" si="61">IFERROR(V49-W49,"")</f>
        <v>-4</v>
      </c>
      <c r="Y49" s="113">
        <f t="shared" ref="Y49" si="62">SUMPRODUCT(($U$43:$U$52*10^5+$X$43:$X$52&gt;U49*10^5+X49)*1)+1</f>
        <v>3</v>
      </c>
    </row>
    <row r="50" spans="2:25">
      <c r="B50" s="124"/>
      <c r="C50" s="36" t="str">
        <f>IF(N44="","",N44)</f>
        <v/>
      </c>
      <c r="D50" s="36" t="str">
        <f t="shared" si="47"/>
        <v/>
      </c>
      <c r="E50" s="67" t="str">
        <f>IF(L44="","",L44)</f>
        <v/>
      </c>
      <c r="F50" s="68" t="str">
        <f>IF(N46="","",N46)</f>
        <v/>
      </c>
      <c r="G50" s="36" t="str">
        <f>IF(F50="","",IF(F50=H50,"△",IF(F50&gt;H50,"○","●")))</f>
        <v/>
      </c>
      <c r="H50" s="67" t="str">
        <f>IF(L46="","",L46)</f>
        <v/>
      </c>
      <c r="I50" s="68" t="str">
        <f>IF(N48="","",N48)</f>
        <v/>
      </c>
      <c r="J50" s="36" t="str">
        <f>IF(I50="","",IF(I50=K50,"△",IF(I50&gt;K50,"○","●")))</f>
        <v/>
      </c>
      <c r="K50" s="67" t="str">
        <f>IF(L48="","",L48)</f>
        <v/>
      </c>
      <c r="L50" s="127"/>
      <c r="M50" s="128"/>
      <c r="N50" s="129"/>
      <c r="O50" s="57"/>
      <c r="P50" s="35" t="str">
        <f t="shared" si="45"/>
        <v/>
      </c>
      <c r="Q50" s="56"/>
      <c r="R50" s="123"/>
      <c r="S50" s="123"/>
      <c r="T50" s="123"/>
      <c r="U50" s="112"/>
      <c r="V50" s="114">
        <f>SUMIF($AF$15:$AF$15,V$4,$C50:$AF50)</f>
        <v>0</v>
      </c>
      <c r="W50" s="114">
        <f>SUMIF($AF$15:$AF$15,W$4,$C50:$AF50)</f>
        <v>0</v>
      </c>
      <c r="X50" s="113"/>
      <c r="Y50" s="114"/>
    </row>
    <row r="51" spans="2:25">
      <c r="B51" s="116" t="s">
        <v>46</v>
      </c>
      <c r="C51" s="58">
        <f>IF(Q43="","",Q43)</f>
        <v>13</v>
      </c>
      <c r="D51" s="59" t="str">
        <f>IF(C51="","",IF(C51=E51,"△",IF(C51&gt;E51,"○","●")))</f>
        <v>○</v>
      </c>
      <c r="E51" s="60">
        <f>IF(O43="","",O43)</f>
        <v>0</v>
      </c>
      <c r="F51" s="58" t="str">
        <f>IF(Q45="","",Q45)</f>
        <v/>
      </c>
      <c r="G51" s="59" t="str">
        <f>IF(F51="","",IF(F51=H51,"△",IF(F51&gt;H51,"○","●")))</f>
        <v/>
      </c>
      <c r="H51" s="60" t="str">
        <f>IF(O45="","",O45)</f>
        <v/>
      </c>
      <c r="I51" s="58" t="str">
        <f>IF(Q47="","",Q47)</f>
        <v/>
      </c>
      <c r="J51" s="59" t="str">
        <f t="shared" ref="J51:J52" si="63">IF(I51="","",IF(I51=K51,"△",IF(I51&gt;K51,"○","●")))</f>
        <v/>
      </c>
      <c r="K51" s="60" t="str">
        <f>IF(O47="","",O47)</f>
        <v/>
      </c>
      <c r="L51" s="58">
        <f>IF(Q49="","",Q49)</f>
        <v>6</v>
      </c>
      <c r="M51" s="59" t="str">
        <f t="shared" ref="M51:M52" si="64">IF(L51="","",IF(L51=N51,"△",IF(L51&gt;N51,"○","●")))</f>
        <v>○</v>
      </c>
      <c r="N51" s="60">
        <f>IF(O49="","",O49)</f>
        <v>1</v>
      </c>
      <c r="O51" s="118"/>
      <c r="P51" s="119"/>
      <c r="Q51" s="119"/>
      <c r="R51" s="122">
        <f t="shared" ref="R51:T51" si="65">COUNTIF($C51:$Q52,R$53)</f>
        <v>2</v>
      </c>
      <c r="S51" s="122">
        <f t="shared" si="65"/>
        <v>0</v>
      </c>
      <c r="T51" s="122">
        <f t="shared" si="65"/>
        <v>0</v>
      </c>
      <c r="U51" s="111">
        <f t="shared" ref="U51" si="66">R51*3+T51</f>
        <v>6</v>
      </c>
      <c r="V51" s="113">
        <f t="shared" ref="V51:W51" si="67">SUMIF($C$53:$Q$54,V$41,$C51:$Q52)</f>
        <v>19</v>
      </c>
      <c r="W51" s="113">
        <f t="shared" si="67"/>
        <v>1</v>
      </c>
      <c r="X51" s="115">
        <f t="shared" ref="X51" si="68">IFERROR(V51-W51,"")</f>
        <v>18</v>
      </c>
      <c r="Y51" s="113">
        <f t="shared" ref="Y51" si="69">SUMPRODUCT(($U$43:$U$52*10^5+$X$43:$X$52&gt;U51*10^5+X51)*1)+1</f>
        <v>1</v>
      </c>
    </row>
    <row r="52" spans="2:25">
      <c r="B52" s="117"/>
      <c r="C52" s="36" t="str">
        <f>IF(Q44="","",Q44)</f>
        <v/>
      </c>
      <c r="D52" s="36" t="str">
        <f t="shared" ref="D52" si="70">IF(C52="","",IF(C52=E52,"△",IF(C52&gt;E52,"○","●")))</f>
        <v/>
      </c>
      <c r="E52" s="67" t="str">
        <f>IF(O44="","",O44)</f>
        <v/>
      </c>
      <c r="F52" s="36" t="str">
        <f>IF(Q46="","",Q46)</f>
        <v/>
      </c>
      <c r="G52" s="36" t="str">
        <f t="shared" ref="G52" si="71">IF(F52="","",IF(F52=H52,"△",IF(F52&gt;H52,"○","●")))</f>
        <v/>
      </c>
      <c r="H52" s="67" t="str">
        <f>IF(O46="","",O46)</f>
        <v/>
      </c>
      <c r="I52" s="36" t="str">
        <f>IF(Q48="","",Q48)</f>
        <v/>
      </c>
      <c r="J52" s="36" t="str">
        <f t="shared" si="63"/>
        <v/>
      </c>
      <c r="K52" s="67" t="str">
        <f>IF(O48="","",O48)</f>
        <v/>
      </c>
      <c r="L52" s="36" t="str">
        <f>IF(Q50="","",Q50)</f>
        <v/>
      </c>
      <c r="M52" s="36" t="str">
        <f t="shared" si="64"/>
        <v/>
      </c>
      <c r="N52" s="67" t="str">
        <f>IF(O50="","",O50)</f>
        <v/>
      </c>
      <c r="O52" s="120"/>
      <c r="P52" s="121"/>
      <c r="Q52" s="121"/>
      <c r="R52" s="123"/>
      <c r="S52" s="123"/>
      <c r="T52" s="123"/>
      <c r="U52" s="112"/>
      <c r="V52" s="114">
        <f>SUMIF($AF$15:$AF$15,V$4,$C52:$AF52)</f>
        <v>0</v>
      </c>
      <c r="W52" s="114">
        <f>SUMIF($AF$15:$AF$15,W$4,$C52:$AF52)</f>
        <v>0</v>
      </c>
      <c r="X52" s="113"/>
      <c r="Y52" s="114"/>
    </row>
    <row r="53" spans="2:25">
      <c r="B53" s="76"/>
      <c r="C53" s="77" t="s">
        <v>9</v>
      </c>
      <c r="D53" s="77"/>
      <c r="E53" s="77" t="s">
        <v>10</v>
      </c>
      <c r="F53" s="77" t="s">
        <v>9</v>
      </c>
      <c r="G53" s="77"/>
      <c r="H53" s="77" t="s">
        <v>10</v>
      </c>
      <c r="I53" s="77" t="s">
        <v>9</v>
      </c>
      <c r="J53" s="77"/>
      <c r="K53" s="77" t="s">
        <v>10</v>
      </c>
      <c r="L53" s="77" t="s">
        <v>9</v>
      </c>
      <c r="M53" s="77"/>
      <c r="N53" s="77" t="s">
        <v>10</v>
      </c>
      <c r="O53" s="77" t="s">
        <v>9</v>
      </c>
      <c r="P53" s="77"/>
      <c r="Q53" s="77" t="s">
        <v>10</v>
      </c>
      <c r="R53" s="39" t="s">
        <v>11</v>
      </c>
      <c r="S53" s="39" t="s">
        <v>12</v>
      </c>
      <c r="T53" s="39" t="s">
        <v>13</v>
      </c>
      <c r="U53" s="76"/>
      <c r="V53" s="76"/>
      <c r="W53" s="76"/>
      <c r="X53" s="76"/>
      <c r="Y53" s="76"/>
    </row>
    <row r="54" spans="2:25">
      <c r="B54" s="76"/>
      <c r="C54" s="77" t="s">
        <v>9</v>
      </c>
      <c r="D54" s="77"/>
      <c r="E54" s="77" t="s">
        <v>10</v>
      </c>
      <c r="F54" s="77" t="s">
        <v>9</v>
      </c>
      <c r="G54" s="77"/>
      <c r="H54" s="77" t="s">
        <v>10</v>
      </c>
      <c r="I54" s="77" t="s">
        <v>9</v>
      </c>
      <c r="J54" s="77"/>
      <c r="K54" s="77" t="s">
        <v>10</v>
      </c>
      <c r="L54" s="77" t="s">
        <v>9</v>
      </c>
      <c r="M54" s="77"/>
      <c r="N54" s="77" t="s">
        <v>10</v>
      </c>
      <c r="O54" s="77" t="s">
        <v>9</v>
      </c>
      <c r="P54" s="77"/>
      <c r="Q54" s="77" t="s">
        <v>10</v>
      </c>
      <c r="R54" s="77"/>
      <c r="S54" s="77"/>
      <c r="T54" s="77"/>
      <c r="U54" s="76"/>
      <c r="V54" s="76"/>
      <c r="W54" s="76"/>
      <c r="X54" s="76"/>
      <c r="Y54" s="76"/>
    </row>
  </sheetData>
  <mergeCells count="115">
    <mergeCell ref="U28:W28"/>
    <mergeCell ref="C29:E29"/>
    <mergeCell ref="F30:H30"/>
    <mergeCell ref="I31:K31"/>
    <mergeCell ref="L32:N32"/>
    <mergeCell ref="O33:Q33"/>
    <mergeCell ref="U35:W35"/>
    <mergeCell ref="X36:Z36"/>
    <mergeCell ref="U43:U44"/>
    <mergeCell ref="V43:V44"/>
    <mergeCell ref="W43:W44"/>
    <mergeCell ref="X43:X44"/>
    <mergeCell ref="Y43:Y44"/>
    <mergeCell ref="R34:T34"/>
    <mergeCell ref="U41:U42"/>
    <mergeCell ref="V41:V42"/>
    <mergeCell ref="W41:W42"/>
    <mergeCell ref="X41:X42"/>
    <mergeCell ref="Y41:Y42"/>
    <mergeCell ref="C28:E28"/>
    <mergeCell ref="F28:H28"/>
    <mergeCell ref="I28:K28"/>
    <mergeCell ref="L28:N28"/>
    <mergeCell ref="O28:Q28"/>
    <mergeCell ref="B1:AH1"/>
    <mergeCell ref="AC3:AH3"/>
    <mergeCell ref="R22:T22"/>
    <mergeCell ref="C16:E16"/>
    <mergeCell ref="F16:H16"/>
    <mergeCell ref="I16:K16"/>
    <mergeCell ref="L16:N16"/>
    <mergeCell ref="O16:Q16"/>
    <mergeCell ref="R16:T16"/>
    <mergeCell ref="U16:W16"/>
    <mergeCell ref="C17:E17"/>
    <mergeCell ref="F18:H18"/>
    <mergeCell ref="I19:K19"/>
    <mergeCell ref="L20:N20"/>
    <mergeCell ref="O21:Q21"/>
    <mergeCell ref="U4:W4"/>
    <mergeCell ref="X4:Z4"/>
    <mergeCell ref="U11:W11"/>
    <mergeCell ref="X12:Z12"/>
    <mergeCell ref="Z15:AE15"/>
    <mergeCell ref="AO14:AQ14"/>
    <mergeCell ref="R10:T10"/>
    <mergeCell ref="C4:E4"/>
    <mergeCell ref="F4:H4"/>
    <mergeCell ref="I4:K4"/>
    <mergeCell ref="L4:N4"/>
    <mergeCell ref="O4:Q4"/>
    <mergeCell ref="R4:T4"/>
    <mergeCell ref="C5:E5"/>
    <mergeCell ref="F6:H6"/>
    <mergeCell ref="I7:K7"/>
    <mergeCell ref="L8:N8"/>
    <mergeCell ref="O9:Q9"/>
    <mergeCell ref="R28:T28"/>
    <mergeCell ref="B41:B42"/>
    <mergeCell ref="C41:E42"/>
    <mergeCell ref="F41:H42"/>
    <mergeCell ref="I41:K42"/>
    <mergeCell ref="L41:N42"/>
    <mergeCell ref="O41:Q42"/>
    <mergeCell ref="R41:R42"/>
    <mergeCell ref="S41:S42"/>
    <mergeCell ref="T41:T42"/>
    <mergeCell ref="U23:W23"/>
    <mergeCell ref="X45:X46"/>
    <mergeCell ref="Y45:Y46"/>
    <mergeCell ref="B47:B48"/>
    <mergeCell ref="I47:K48"/>
    <mergeCell ref="R47:R48"/>
    <mergeCell ref="S47:S48"/>
    <mergeCell ref="T47:T48"/>
    <mergeCell ref="U47:U48"/>
    <mergeCell ref="V47:V48"/>
    <mergeCell ref="W47:W48"/>
    <mergeCell ref="X47:X48"/>
    <mergeCell ref="Y47:Y48"/>
    <mergeCell ref="B45:B46"/>
    <mergeCell ref="F45:H46"/>
    <mergeCell ref="R45:R46"/>
    <mergeCell ref="S45:S46"/>
    <mergeCell ref="T45:T46"/>
    <mergeCell ref="U45:U46"/>
    <mergeCell ref="V45:V46"/>
    <mergeCell ref="W45:W46"/>
    <mergeCell ref="B43:B44"/>
    <mergeCell ref="C43:E44"/>
    <mergeCell ref="R43:R44"/>
    <mergeCell ref="Z27:AE27"/>
    <mergeCell ref="U51:U52"/>
    <mergeCell ref="V51:V52"/>
    <mergeCell ref="W51:W52"/>
    <mergeCell ref="X51:X52"/>
    <mergeCell ref="Y51:Y52"/>
    <mergeCell ref="B51:B52"/>
    <mergeCell ref="O51:Q52"/>
    <mergeCell ref="R51:R52"/>
    <mergeCell ref="S51:S52"/>
    <mergeCell ref="T51:T52"/>
    <mergeCell ref="U49:U50"/>
    <mergeCell ref="V49:V50"/>
    <mergeCell ref="W49:W50"/>
    <mergeCell ref="X49:X50"/>
    <mergeCell ref="Y49:Y50"/>
    <mergeCell ref="B49:B50"/>
    <mergeCell ref="L49:N50"/>
    <mergeCell ref="R49:R50"/>
    <mergeCell ref="S49:S50"/>
    <mergeCell ref="T49:T50"/>
    <mergeCell ref="S43:S44"/>
    <mergeCell ref="T43:T44"/>
    <mergeCell ref="T40:Y40"/>
  </mergeCells>
  <phoneticPr fontId="4"/>
  <pageMargins left="0.7" right="0.7" top="0.75" bottom="0.75" header="0.3" footer="0.3"/>
  <pageSetup paperSize="9" scale="62" orientation="portrait" r:id="rId1"/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2次リーグ星取表</vt:lpstr>
      <vt:lpstr>'2次リーグ星取表'!Print_Area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川島政樹</dc:creator>
  <cp:lastModifiedBy>川島政樹</cp:lastModifiedBy>
  <cp:lastPrinted>2023-04-16T05:44:06Z</cp:lastPrinted>
  <dcterms:created xsi:type="dcterms:W3CDTF">2015-06-05T18:19:34Z</dcterms:created>
  <dcterms:modified xsi:type="dcterms:W3CDTF">2023-07-23T12:17:13Z</dcterms:modified>
</cp:coreProperties>
</file>