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morin\OneDrive\デスクトップ\"/>
    </mc:Choice>
  </mc:AlternateContent>
  <xr:revisionPtr revIDLastSave="0" documentId="13_ncr:1_{9D9BBDC1-BBC8-4744-B762-82758B048FA4}" xr6:coauthVersionLast="47" xr6:coauthVersionMax="47" xr10:uidLastSave="{00000000-0000-0000-0000-000000000000}"/>
  <bookViews>
    <workbookView xWindow="-120" yWindow="-120" windowWidth="20730" windowHeight="11160" xr2:uid="{427CF008-A96B-4E3C-928F-B93BB25931A8}"/>
  </bookViews>
  <sheets>
    <sheet name="組合せ" sheetId="24" r:id="rId1"/>
    <sheet name="乙部会場" sheetId="19" r:id="rId2"/>
    <sheet name="上ノ国会場" sheetId="27" r:id="rId3"/>
    <sheet name="せたな会場" sheetId="22" r:id="rId4"/>
    <sheet name="浜分会場" sheetId="29" r:id="rId5"/>
  </sheets>
  <definedNames>
    <definedName name="_xlnm.Print_Area" localSheetId="3">せたな会場!$A$1:$W$45</definedName>
    <definedName name="_xlnm.Print_Area" localSheetId="1">乙部会場!$A$1:$W$45</definedName>
    <definedName name="_xlnm.Print_Area" localSheetId="2">上ノ国会場!$A$1:$W$45</definedName>
    <definedName name="_xlnm.Print_Area" localSheetId="0">組合せ!$A$1:$DC$50</definedName>
    <definedName name="_xlnm.Print_Area" localSheetId="4">浜分会場!$A$1:$W$45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9" l="1"/>
  <c r="B26" i="29"/>
  <c r="T44" i="29"/>
  <c r="G38" i="29"/>
  <c r="G44" i="29"/>
  <c r="G43" i="29"/>
  <c r="E5" i="29"/>
  <c r="B5" i="29"/>
  <c r="T23" i="29"/>
  <c r="R16" i="29"/>
  <c r="F7" i="29"/>
  <c r="R23" i="29"/>
  <c r="E26" i="22"/>
  <c r="B26" i="22"/>
  <c r="N40" i="22"/>
  <c r="T38" i="22"/>
  <c r="L7" i="22"/>
  <c r="N23" i="22"/>
  <c r="G23" i="22"/>
  <c r="G19" i="22"/>
  <c r="E5" i="22"/>
  <c r="B5" i="22"/>
  <c r="R44" i="27"/>
  <c r="E26" i="27"/>
  <c r="B26" i="27"/>
  <c r="B5" i="27"/>
  <c r="E5" i="27"/>
  <c r="N44" i="19"/>
  <c r="G44" i="19"/>
  <c r="G43" i="19"/>
  <c r="G41" i="19"/>
  <c r="N40" i="19"/>
  <c r="G40" i="19"/>
  <c r="G38" i="19"/>
  <c r="G37" i="19"/>
  <c r="B36" i="19"/>
  <c r="O35" i="19"/>
  <c r="S34" i="19"/>
  <c r="E32" i="19"/>
  <c r="T44" i="19"/>
  <c r="N31" i="19"/>
  <c r="I32" i="19" s="1"/>
  <c r="J32" i="19" s="1"/>
  <c r="L31" i="19"/>
  <c r="K32" i="19" s="1"/>
  <c r="T43" i="19"/>
  <c r="N30" i="19"/>
  <c r="F32" i="19" s="1"/>
  <c r="G32" i="19" s="1"/>
  <c r="L30" i="19"/>
  <c r="H32" i="19" s="1"/>
  <c r="T32" i="19" s="1"/>
  <c r="K30" i="19"/>
  <c r="F31" i="19" s="1"/>
  <c r="G31" i="19" s="1"/>
  <c r="I30" i="19"/>
  <c r="J30" i="19" s="1"/>
  <c r="T38" i="19"/>
  <c r="N29" i="19"/>
  <c r="C32" i="19" s="1"/>
  <c r="M29" i="19"/>
  <c r="L29" i="19"/>
  <c r="K29" i="19"/>
  <c r="C31" i="19" s="1"/>
  <c r="J29" i="19"/>
  <c r="I29" i="19"/>
  <c r="E31" i="19" s="1"/>
  <c r="H29" i="19"/>
  <c r="C30" i="19" s="1"/>
  <c r="F29" i="19"/>
  <c r="O34" i="19"/>
  <c r="I28" i="19"/>
  <c r="F28" i="19"/>
  <c r="C28" i="19"/>
  <c r="E26" i="19"/>
  <c r="B26" i="19"/>
  <c r="T23" i="19"/>
  <c r="G23" i="19"/>
  <c r="G20" i="19"/>
  <c r="T19" i="19"/>
  <c r="T17" i="19"/>
  <c r="T16" i="19"/>
  <c r="B15" i="19"/>
  <c r="S13" i="19"/>
  <c r="S14" i="19"/>
  <c r="N10" i="19"/>
  <c r="I11" i="19" s="1"/>
  <c r="J11" i="19" s="1"/>
  <c r="L10" i="19"/>
  <c r="K11" i="19" s="1"/>
  <c r="C10" i="19"/>
  <c r="R16" i="19"/>
  <c r="N9" i="19"/>
  <c r="F11" i="19" s="1"/>
  <c r="G11" i="19" s="1"/>
  <c r="L9" i="19"/>
  <c r="M9" i="19" s="1"/>
  <c r="K9" i="19"/>
  <c r="F10" i="19" s="1"/>
  <c r="G10" i="19" s="1"/>
  <c r="I9" i="19"/>
  <c r="J9" i="19" s="1"/>
  <c r="R22" i="19"/>
  <c r="N8" i="19"/>
  <c r="C11" i="19" s="1"/>
  <c r="M8" i="19"/>
  <c r="L8" i="19"/>
  <c r="E11" i="19" s="1"/>
  <c r="K8" i="19"/>
  <c r="I8" i="19"/>
  <c r="E10" i="19" s="1"/>
  <c r="H8" i="19"/>
  <c r="C9" i="19" s="1"/>
  <c r="F8" i="19"/>
  <c r="R23" i="19"/>
  <c r="L7" i="19"/>
  <c r="F7" i="19"/>
  <c r="C7" i="19"/>
  <c r="E5" i="19"/>
  <c r="B5" i="19"/>
  <c r="B2" i="19"/>
  <c r="B1" i="19"/>
  <c r="B15" i="29"/>
  <c r="F8" i="29"/>
  <c r="G8" i="29" s="1"/>
  <c r="H8" i="29"/>
  <c r="I8" i="29"/>
  <c r="J8" i="29"/>
  <c r="K8" i="29"/>
  <c r="L8" i="29"/>
  <c r="M8" i="29" s="1"/>
  <c r="N8" i="29"/>
  <c r="T8" i="29"/>
  <c r="C9" i="29"/>
  <c r="D9" i="29" s="1"/>
  <c r="E9" i="29"/>
  <c r="I9" i="29"/>
  <c r="J9" i="29"/>
  <c r="K9" i="29"/>
  <c r="L9" i="29"/>
  <c r="M9" i="29"/>
  <c r="N9" i="29"/>
  <c r="T9" i="29" s="1"/>
  <c r="C10" i="29"/>
  <c r="D10" i="29"/>
  <c r="E10" i="29"/>
  <c r="F10" i="29"/>
  <c r="G10" i="29" s="1"/>
  <c r="P10" i="29" s="1"/>
  <c r="H10" i="29"/>
  <c r="L10" i="29"/>
  <c r="M10" i="29" s="1"/>
  <c r="N10" i="29"/>
  <c r="T10" i="29"/>
  <c r="C11" i="29"/>
  <c r="D11" i="29" s="1"/>
  <c r="H11" i="29"/>
  <c r="I11" i="29"/>
  <c r="J11" i="29"/>
  <c r="K11" i="29"/>
  <c r="B36" i="29"/>
  <c r="E32" i="29"/>
  <c r="N31" i="29"/>
  <c r="I32" i="29" s="1"/>
  <c r="J32" i="29" s="1"/>
  <c r="M31" i="29"/>
  <c r="L31" i="29"/>
  <c r="K32" i="29" s="1"/>
  <c r="C31" i="29"/>
  <c r="N30" i="29"/>
  <c r="F32" i="29" s="1"/>
  <c r="G32" i="29" s="1"/>
  <c r="L30" i="29"/>
  <c r="H32" i="29" s="1"/>
  <c r="T32" i="29" s="1"/>
  <c r="K30" i="29"/>
  <c r="F31" i="29" s="1"/>
  <c r="G31" i="29" s="1"/>
  <c r="I30" i="29"/>
  <c r="J30" i="29" s="1"/>
  <c r="N29" i="29"/>
  <c r="C32" i="29" s="1"/>
  <c r="M29" i="29"/>
  <c r="L29" i="29"/>
  <c r="K29" i="29"/>
  <c r="J29" i="29"/>
  <c r="I29" i="29"/>
  <c r="E31" i="29" s="1"/>
  <c r="H29" i="29"/>
  <c r="C30" i="29" s="1"/>
  <c r="F29" i="29"/>
  <c r="I28" i="29"/>
  <c r="F28" i="29"/>
  <c r="R22" i="29"/>
  <c r="B2" i="29"/>
  <c r="B1" i="29"/>
  <c r="N44" i="22"/>
  <c r="B36" i="22"/>
  <c r="F32" i="22"/>
  <c r="G32" i="22" s="1"/>
  <c r="T44" i="22"/>
  <c r="N31" i="22"/>
  <c r="I32" i="22" s="1"/>
  <c r="J32" i="22" s="1"/>
  <c r="M31" i="22"/>
  <c r="L31" i="22"/>
  <c r="K32" i="22" s="1"/>
  <c r="N30" i="22"/>
  <c r="M30" i="22"/>
  <c r="L30" i="22"/>
  <c r="H32" i="22" s="1"/>
  <c r="K30" i="22"/>
  <c r="F31" i="22" s="1"/>
  <c r="G31" i="22" s="1"/>
  <c r="I30" i="22"/>
  <c r="J30" i="22" s="1"/>
  <c r="S29" i="22"/>
  <c r="N29" i="22"/>
  <c r="C32" i="22" s="1"/>
  <c r="M29" i="22"/>
  <c r="L29" i="22"/>
  <c r="E32" i="22" s="1"/>
  <c r="T32" i="22" s="1"/>
  <c r="K29" i="22"/>
  <c r="C31" i="22" s="1"/>
  <c r="I29" i="22"/>
  <c r="E31" i="22" s="1"/>
  <c r="H29" i="22"/>
  <c r="C30" i="22" s="1"/>
  <c r="G29" i="22"/>
  <c r="F29" i="22"/>
  <c r="O34" i="22"/>
  <c r="C28" i="22"/>
  <c r="R23" i="22"/>
  <c r="R22" i="22"/>
  <c r="R20" i="22"/>
  <c r="G20" i="22"/>
  <c r="R19" i="22"/>
  <c r="R17" i="22"/>
  <c r="G17" i="22"/>
  <c r="R16" i="22"/>
  <c r="B15" i="22"/>
  <c r="S14" i="22"/>
  <c r="S13" i="22"/>
  <c r="E11" i="22"/>
  <c r="N22" i="22"/>
  <c r="N10" i="22"/>
  <c r="I11" i="22" s="1"/>
  <c r="J11" i="22" s="1"/>
  <c r="L10" i="22"/>
  <c r="M10" i="22" s="1"/>
  <c r="E10" i="22"/>
  <c r="T10" i="22" s="1"/>
  <c r="C10" i="22"/>
  <c r="S10" i="22" s="1"/>
  <c r="U10" i="22" s="1"/>
  <c r="N9" i="22"/>
  <c r="F11" i="22" s="1"/>
  <c r="G11" i="22" s="1"/>
  <c r="L9" i="22"/>
  <c r="M9" i="22" s="1"/>
  <c r="K9" i="22"/>
  <c r="F10" i="22" s="1"/>
  <c r="G10" i="22" s="1"/>
  <c r="J9" i="22"/>
  <c r="I9" i="22"/>
  <c r="H10" i="22" s="1"/>
  <c r="N16" i="22"/>
  <c r="N8" i="22"/>
  <c r="C11" i="22" s="1"/>
  <c r="L8" i="22"/>
  <c r="M8" i="22" s="1"/>
  <c r="K8" i="22"/>
  <c r="J8" i="22"/>
  <c r="I8" i="22"/>
  <c r="H8" i="22"/>
  <c r="C9" i="22" s="1"/>
  <c r="F8" i="22"/>
  <c r="S8" i="22" s="1"/>
  <c r="I7" i="22"/>
  <c r="F7" i="22"/>
  <c r="B2" i="22"/>
  <c r="B1" i="22"/>
  <c r="T44" i="27"/>
  <c r="T40" i="27"/>
  <c r="T38" i="27"/>
  <c r="T37" i="27"/>
  <c r="B36" i="27"/>
  <c r="S35" i="27"/>
  <c r="N31" i="27"/>
  <c r="I32" i="27" s="1"/>
  <c r="J32" i="27" s="1"/>
  <c r="L31" i="27"/>
  <c r="K32" i="27" s="1"/>
  <c r="R37" i="27"/>
  <c r="N30" i="27"/>
  <c r="F32" i="27" s="1"/>
  <c r="G32" i="27" s="1"/>
  <c r="L30" i="27"/>
  <c r="M30" i="27" s="1"/>
  <c r="K30" i="27"/>
  <c r="F31" i="27" s="1"/>
  <c r="G31" i="27" s="1"/>
  <c r="I30" i="27"/>
  <c r="J30" i="27" s="1"/>
  <c r="R43" i="27"/>
  <c r="N29" i="27"/>
  <c r="C32" i="27" s="1"/>
  <c r="M29" i="27"/>
  <c r="L29" i="27"/>
  <c r="E32" i="27" s="1"/>
  <c r="K29" i="27"/>
  <c r="C31" i="27" s="1"/>
  <c r="I29" i="27"/>
  <c r="E31" i="27" s="1"/>
  <c r="H29" i="27"/>
  <c r="C30" i="27" s="1"/>
  <c r="G29" i="27"/>
  <c r="F29" i="27"/>
  <c r="L28" i="27"/>
  <c r="R23" i="27"/>
  <c r="R22" i="27"/>
  <c r="R20" i="27"/>
  <c r="R19" i="27"/>
  <c r="R17" i="27"/>
  <c r="R16" i="27"/>
  <c r="B15" i="27"/>
  <c r="S14" i="27"/>
  <c r="N22" i="27"/>
  <c r="N10" i="27"/>
  <c r="I11" i="27" s="1"/>
  <c r="J11" i="27" s="1"/>
  <c r="L10" i="27"/>
  <c r="K11" i="27" s="1"/>
  <c r="N23" i="27"/>
  <c r="N9" i="27"/>
  <c r="F11" i="27" s="1"/>
  <c r="G11" i="27" s="1"/>
  <c r="L9" i="27"/>
  <c r="M9" i="27" s="1"/>
  <c r="K9" i="27"/>
  <c r="F10" i="27" s="1"/>
  <c r="G10" i="27" s="1"/>
  <c r="J9" i="27"/>
  <c r="I9" i="27"/>
  <c r="H10" i="27" s="1"/>
  <c r="N16" i="27"/>
  <c r="N8" i="27"/>
  <c r="C11" i="27" s="1"/>
  <c r="L8" i="27"/>
  <c r="E11" i="27" s="1"/>
  <c r="K8" i="27"/>
  <c r="C10" i="27" s="1"/>
  <c r="I8" i="27"/>
  <c r="E10" i="27" s="1"/>
  <c r="H8" i="27"/>
  <c r="C9" i="27" s="1"/>
  <c r="F8" i="27"/>
  <c r="S8" i="27" s="1"/>
  <c r="G22" i="27"/>
  <c r="L7" i="27"/>
  <c r="I7" i="27"/>
  <c r="F7" i="27"/>
  <c r="C7" i="27"/>
  <c r="B2" i="27"/>
  <c r="B1" i="27"/>
  <c r="M31" i="19" l="1"/>
  <c r="M10" i="19"/>
  <c r="H11" i="19"/>
  <c r="J8" i="27"/>
  <c r="T8" i="27"/>
  <c r="U8" i="27"/>
  <c r="H32" i="27"/>
  <c r="T32" i="27" s="1"/>
  <c r="T10" i="27"/>
  <c r="M31" i="27"/>
  <c r="O35" i="22"/>
  <c r="I28" i="22"/>
  <c r="T43" i="22"/>
  <c r="O13" i="22"/>
  <c r="G22" i="22"/>
  <c r="G16" i="22"/>
  <c r="C7" i="22"/>
  <c r="D11" i="19"/>
  <c r="P11" i="19" s="1"/>
  <c r="Q11" i="19"/>
  <c r="S11" i="19"/>
  <c r="T11" i="19"/>
  <c r="S30" i="19"/>
  <c r="D30" i="19"/>
  <c r="S9" i="19"/>
  <c r="D9" i="19"/>
  <c r="P9" i="19" s="1"/>
  <c r="S32" i="19"/>
  <c r="U32" i="19" s="1"/>
  <c r="O32" i="19"/>
  <c r="D32" i="19"/>
  <c r="Q32" i="19"/>
  <c r="P32" i="19"/>
  <c r="O13" i="19"/>
  <c r="T20" i="19"/>
  <c r="E30" i="19"/>
  <c r="T30" i="19" s="1"/>
  <c r="D31" i="19"/>
  <c r="O31" i="19" s="1"/>
  <c r="H31" i="19"/>
  <c r="T31" i="19" s="1"/>
  <c r="S31" i="19"/>
  <c r="G8" i="19"/>
  <c r="Q8" i="19" s="1"/>
  <c r="S8" i="19"/>
  <c r="D10" i="19"/>
  <c r="H10" i="19"/>
  <c r="T10" i="19" s="1"/>
  <c r="S10" i="19"/>
  <c r="O14" i="19"/>
  <c r="N16" i="19"/>
  <c r="N17" i="19"/>
  <c r="N19" i="19"/>
  <c r="N20" i="19"/>
  <c r="N22" i="19"/>
  <c r="N23" i="19"/>
  <c r="L28" i="19"/>
  <c r="T29" i="19"/>
  <c r="P31" i="19"/>
  <c r="S35" i="19"/>
  <c r="R37" i="19"/>
  <c r="R38" i="19"/>
  <c r="R40" i="19"/>
  <c r="R41" i="19"/>
  <c r="R43" i="19"/>
  <c r="R44" i="19"/>
  <c r="T22" i="19"/>
  <c r="J8" i="19"/>
  <c r="E9" i="19"/>
  <c r="T9" i="19" s="1"/>
  <c r="G16" i="19"/>
  <c r="G17" i="19"/>
  <c r="G19" i="19"/>
  <c r="G22" i="19"/>
  <c r="G29" i="19"/>
  <c r="P29" i="19" s="1"/>
  <c r="S29" i="19"/>
  <c r="U29" i="19" s="1"/>
  <c r="M30" i="19"/>
  <c r="N37" i="19"/>
  <c r="N38" i="19"/>
  <c r="N41" i="19"/>
  <c r="N43" i="19"/>
  <c r="I7" i="19"/>
  <c r="T8" i="19"/>
  <c r="R17" i="19"/>
  <c r="R19" i="19"/>
  <c r="R20" i="19"/>
  <c r="T37" i="19"/>
  <c r="T40" i="19"/>
  <c r="T41" i="19"/>
  <c r="L28" i="29"/>
  <c r="T43" i="29"/>
  <c r="G41" i="29"/>
  <c r="T38" i="29"/>
  <c r="S34" i="29"/>
  <c r="G40" i="29"/>
  <c r="C28" i="29"/>
  <c r="O34" i="29"/>
  <c r="G37" i="29"/>
  <c r="L7" i="29"/>
  <c r="T16" i="29"/>
  <c r="T19" i="29"/>
  <c r="S14" i="29"/>
  <c r="T17" i="29"/>
  <c r="C28" i="27"/>
  <c r="Q8" i="29"/>
  <c r="P8" i="29"/>
  <c r="O8" i="29"/>
  <c r="R8" i="29" s="1"/>
  <c r="Q10" i="29"/>
  <c r="S10" i="29"/>
  <c r="U10" i="29" s="1"/>
  <c r="O10" i="29"/>
  <c r="Q9" i="29"/>
  <c r="S8" i="29"/>
  <c r="U8" i="29" s="1"/>
  <c r="F11" i="29"/>
  <c r="G11" i="29" s="1"/>
  <c r="E11" i="29"/>
  <c r="T11" i="29" s="1"/>
  <c r="P9" i="29"/>
  <c r="S11" i="29"/>
  <c r="S9" i="29"/>
  <c r="U9" i="29" s="1"/>
  <c r="O9" i="29"/>
  <c r="S30" i="29"/>
  <c r="U30" i="29" s="1"/>
  <c r="D30" i="29"/>
  <c r="P30" i="29"/>
  <c r="Q29" i="29"/>
  <c r="S32" i="29"/>
  <c r="U32" i="29" s="1"/>
  <c r="D32" i="29"/>
  <c r="P32" i="29" s="1"/>
  <c r="O13" i="29"/>
  <c r="T22" i="29"/>
  <c r="S13" i="29"/>
  <c r="G16" i="29"/>
  <c r="G17" i="29"/>
  <c r="G19" i="29"/>
  <c r="G20" i="29"/>
  <c r="G22" i="29"/>
  <c r="G23" i="29"/>
  <c r="G29" i="29"/>
  <c r="O29" i="29"/>
  <c r="S29" i="29"/>
  <c r="M30" i="29"/>
  <c r="D31" i="29"/>
  <c r="Q31" i="29" s="1"/>
  <c r="H31" i="29"/>
  <c r="T31" i="29" s="1"/>
  <c r="O31" i="29"/>
  <c r="S31" i="29"/>
  <c r="O35" i="29"/>
  <c r="N37" i="29"/>
  <c r="N38" i="29"/>
  <c r="N40" i="29"/>
  <c r="N41" i="29"/>
  <c r="N43" i="29"/>
  <c r="N44" i="29"/>
  <c r="I7" i="29"/>
  <c r="O14" i="29"/>
  <c r="N16" i="29"/>
  <c r="N17" i="29"/>
  <c r="N19" i="29"/>
  <c r="N20" i="29"/>
  <c r="N22" i="29"/>
  <c r="N23" i="29"/>
  <c r="P29" i="29"/>
  <c r="T29" i="29"/>
  <c r="S35" i="29"/>
  <c r="R37" i="29"/>
  <c r="R38" i="29"/>
  <c r="R40" i="29"/>
  <c r="R41" i="29"/>
  <c r="R43" i="29"/>
  <c r="R44" i="29"/>
  <c r="C7" i="29"/>
  <c r="T20" i="29"/>
  <c r="E30" i="29"/>
  <c r="T30" i="29" s="1"/>
  <c r="R17" i="29"/>
  <c r="R19" i="29"/>
  <c r="R20" i="29"/>
  <c r="T37" i="29"/>
  <c r="T40" i="29"/>
  <c r="T41" i="29"/>
  <c r="T31" i="22"/>
  <c r="S32" i="22"/>
  <c r="U32" i="22" s="1"/>
  <c r="O32" i="22"/>
  <c r="D32" i="22"/>
  <c r="Q32" i="22"/>
  <c r="P32" i="22"/>
  <c r="S9" i="22"/>
  <c r="D9" i="22"/>
  <c r="Q9" i="22" s="1"/>
  <c r="S11" i="22"/>
  <c r="D11" i="22"/>
  <c r="Q11" i="22" s="1"/>
  <c r="S30" i="22"/>
  <c r="U30" i="22" s="1"/>
  <c r="O30" i="22"/>
  <c r="D30" i="22"/>
  <c r="Q30" i="22" s="1"/>
  <c r="U8" i="22"/>
  <c r="P31" i="22"/>
  <c r="S31" i="22"/>
  <c r="U31" i="22" s="1"/>
  <c r="D31" i="22"/>
  <c r="O31" i="22" s="1"/>
  <c r="E9" i="22"/>
  <c r="T9" i="22" s="1"/>
  <c r="T8" i="22"/>
  <c r="K11" i="22"/>
  <c r="H11" i="22"/>
  <c r="O11" i="22" s="1"/>
  <c r="R11" i="22" s="1"/>
  <c r="T16" i="22"/>
  <c r="T17" i="22"/>
  <c r="T19" i="22"/>
  <c r="T20" i="22"/>
  <c r="T22" i="22"/>
  <c r="T23" i="22"/>
  <c r="F28" i="22"/>
  <c r="J29" i="22"/>
  <c r="O29" i="22" s="1"/>
  <c r="E30" i="22"/>
  <c r="T30" i="22" s="1"/>
  <c r="S34" i="22"/>
  <c r="G37" i="22"/>
  <c r="G38" i="22"/>
  <c r="G40" i="22"/>
  <c r="G41" i="22"/>
  <c r="G43" i="22"/>
  <c r="G44" i="22"/>
  <c r="H31" i="22"/>
  <c r="N37" i="22"/>
  <c r="N38" i="22"/>
  <c r="N41" i="22"/>
  <c r="N43" i="22"/>
  <c r="G8" i="22"/>
  <c r="P8" i="22" s="1"/>
  <c r="O8" i="22"/>
  <c r="D10" i="22"/>
  <c r="O10" i="22" s="1"/>
  <c r="O14" i="22"/>
  <c r="N17" i="22"/>
  <c r="N19" i="22"/>
  <c r="N20" i="22"/>
  <c r="L28" i="22"/>
  <c r="T29" i="22"/>
  <c r="U29" i="22" s="1"/>
  <c r="S35" i="22"/>
  <c r="R37" i="22"/>
  <c r="R38" i="22"/>
  <c r="R40" i="22"/>
  <c r="R41" i="22"/>
  <c r="R43" i="22"/>
  <c r="R44" i="22"/>
  <c r="T37" i="22"/>
  <c r="T40" i="22"/>
  <c r="T41" i="22"/>
  <c r="D30" i="27"/>
  <c r="S30" i="27"/>
  <c r="S10" i="27"/>
  <c r="U10" i="27" s="1"/>
  <c r="D10" i="27"/>
  <c r="D32" i="27"/>
  <c r="P32" i="27" s="1"/>
  <c r="S32" i="27"/>
  <c r="S9" i="27"/>
  <c r="D9" i="27"/>
  <c r="Q9" i="27" s="1"/>
  <c r="T11" i="27"/>
  <c r="S31" i="27"/>
  <c r="D31" i="27"/>
  <c r="O31" i="27" s="1"/>
  <c r="T41" i="27"/>
  <c r="T43" i="27"/>
  <c r="M8" i="27"/>
  <c r="M10" i="27"/>
  <c r="P10" i="27" s="1"/>
  <c r="D11" i="27"/>
  <c r="P11" i="27" s="1"/>
  <c r="H11" i="27"/>
  <c r="S11" i="27"/>
  <c r="O13" i="27"/>
  <c r="T16" i="27"/>
  <c r="T17" i="27"/>
  <c r="T19" i="27"/>
  <c r="T20" i="27"/>
  <c r="T22" i="27"/>
  <c r="T23" i="27"/>
  <c r="F28" i="27"/>
  <c r="J29" i="27"/>
  <c r="O29" i="27" s="1"/>
  <c r="E30" i="27"/>
  <c r="T30" i="27" s="1"/>
  <c r="S34" i="27"/>
  <c r="G37" i="27"/>
  <c r="G38" i="27"/>
  <c r="G40" i="27"/>
  <c r="G41" i="27"/>
  <c r="G43" i="27"/>
  <c r="G44" i="27"/>
  <c r="S13" i="27"/>
  <c r="G16" i="27"/>
  <c r="G17" i="27"/>
  <c r="G19" i="27"/>
  <c r="G20" i="27"/>
  <c r="G23" i="27"/>
  <c r="I28" i="27"/>
  <c r="S29" i="27"/>
  <c r="H31" i="27"/>
  <c r="T31" i="27" s="1"/>
  <c r="O35" i="27"/>
  <c r="N37" i="27"/>
  <c r="N38" i="27"/>
  <c r="N40" i="27"/>
  <c r="N41" i="27"/>
  <c r="N43" i="27"/>
  <c r="N44" i="27"/>
  <c r="O34" i="27"/>
  <c r="E9" i="27"/>
  <c r="T9" i="27" s="1"/>
  <c r="G8" i="27"/>
  <c r="P8" i="27" s="1"/>
  <c r="O8" i="27"/>
  <c r="O14" i="27"/>
  <c r="N17" i="27"/>
  <c r="N19" i="27"/>
  <c r="N20" i="27"/>
  <c r="T29" i="27"/>
  <c r="R38" i="27"/>
  <c r="R40" i="27"/>
  <c r="R41" i="27"/>
  <c r="P30" i="19" l="1"/>
  <c r="U9" i="19"/>
  <c r="Q30" i="19"/>
  <c r="R32" i="19"/>
  <c r="Q9" i="19"/>
  <c r="O10" i="19"/>
  <c r="O8" i="19"/>
  <c r="R8" i="19" s="1"/>
  <c r="Q29" i="19"/>
  <c r="U30" i="27"/>
  <c r="Q10" i="27"/>
  <c r="Q30" i="27"/>
  <c r="O10" i="27"/>
  <c r="R10" i="27" s="1"/>
  <c r="O30" i="27"/>
  <c r="U32" i="27"/>
  <c r="Q31" i="19"/>
  <c r="R31" i="19" s="1"/>
  <c r="O29" i="19"/>
  <c r="R29" i="19" s="1"/>
  <c r="Q10" i="19"/>
  <c r="R10" i="19" s="1"/>
  <c r="U31" i="19"/>
  <c r="P10" i="19"/>
  <c r="O9" i="19"/>
  <c r="R9" i="19" s="1"/>
  <c r="P8" i="19"/>
  <c r="O30" i="19"/>
  <c r="R30" i="19" s="1"/>
  <c r="U11" i="19"/>
  <c r="O11" i="19"/>
  <c r="R11" i="19" s="1"/>
  <c r="U10" i="19"/>
  <c r="U8" i="19"/>
  <c r="U30" i="19"/>
  <c r="R10" i="29"/>
  <c r="U11" i="29"/>
  <c r="O11" i="29"/>
  <c r="R11" i="29" s="1"/>
  <c r="V8" i="29" s="1"/>
  <c r="P11" i="29"/>
  <c r="R9" i="29"/>
  <c r="V9" i="29" s="1"/>
  <c r="Q11" i="29"/>
  <c r="R31" i="29"/>
  <c r="O32" i="29"/>
  <c r="R32" i="29" s="1"/>
  <c r="Q30" i="29"/>
  <c r="Q32" i="29"/>
  <c r="U29" i="29"/>
  <c r="R29" i="29"/>
  <c r="P31" i="29"/>
  <c r="U31" i="29"/>
  <c r="O30" i="29"/>
  <c r="R30" i="29" s="1"/>
  <c r="R31" i="22"/>
  <c r="R30" i="22"/>
  <c r="O9" i="22"/>
  <c r="R9" i="22" s="1"/>
  <c r="Q10" i="22"/>
  <c r="R10" i="22" s="1"/>
  <c r="U11" i="22"/>
  <c r="Q8" i="22"/>
  <c r="R8" i="22" s="1"/>
  <c r="Q31" i="22"/>
  <c r="P30" i="22"/>
  <c r="P11" i="22"/>
  <c r="P9" i="22"/>
  <c r="T11" i="22"/>
  <c r="P10" i="22"/>
  <c r="U9" i="22"/>
  <c r="Q29" i="22"/>
  <c r="R29" i="22" s="1"/>
  <c r="V29" i="22" s="1"/>
  <c r="P29" i="22"/>
  <c r="R32" i="22"/>
  <c r="P9" i="27"/>
  <c r="U11" i="27"/>
  <c r="Q32" i="27"/>
  <c r="Q29" i="27"/>
  <c r="R29" i="27" s="1"/>
  <c r="O11" i="27"/>
  <c r="R11" i="27" s="1"/>
  <c r="Q8" i="27"/>
  <c r="R8" i="27" s="1"/>
  <c r="Q31" i="27"/>
  <c r="R31" i="27" s="1"/>
  <c r="P31" i="27"/>
  <c r="O9" i="27"/>
  <c r="R9" i="27" s="1"/>
  <c r="O32" i="27"/>
  <c r="R32" i="27" s="1"/>
  <c r="P30" i="27"/>
  <c r="Q11" i="27"/>
  <c r="U31" i="27"/>
  <c r="U29" i="27"/>
  <c r="P29" i="27"/>
  <c r="U9" i="27"/>
  <c r="V8" i="19" l="1"/>
  <c r="V29" i="27"/>
  <c r="R30" i="27"/>
  <c r="V11" i="19"/>
  <c r="V32" i="19"/>
  <c r="V10" i="19"/>
  <c r="V9" i="19"/>
  <c r="V30" i="19"/>
  <c r="V31" i="19"/>
  <c r="V29" i="19"/>
  <c r="V10" i="29"/>
  <c r="V11" i="29"/>
  <c r="V31" i="29"/>
  <c r="V32" i="29"/>
  <c r="V30" i="29"/>
  <c r="V29" i="29"/>
  <c r="V32" i="22"/>
  <c r="V30" i="22"/>
  <c r="V31" i="22"/>
  <c r="V11" i="22"/>
  <c r="V9" i="22"/>
  <c r="V10" i="22"/>
  <c r="V8" i="22"/>
  <c r="V32" i="27"/>
  <c r="V30" i="27"/>
  <c r="V8" i="27"/>
  <c r="V9" i="27"/>
  <c r="V10" i="27"/>
  <c r="V31" i="27"/>
  <c r="V11" i="27"/>
</calcChain>
</file>

<file path=xl/sharedStrings.xml><?xml version="1.0" encoding="utf-8"?>
<sst xmlns="http://schemas.openxmlformats.org/spreadsheetml/2006/main" count="523" uniqueCount="142">
  <si>
    <t>勝点</t>
    <rPh sb="0" eb="2">
      <t>カｔ</t>
    </rPh>
    <phoneticPr fontId="1"/>
  </si>
  <si>
    <t>得点</t>
    <rPh sb="0" eb="2">
      <t>トクテｎ</t>
    </rPh>
    <phoneticPr fontId="1"/>
  </si>
  <si>
    <t>失点</t>
    <rPh sb="0" eb="2">
      <t>シｔｔ</t>
    </rPh>
    <phoneticPr fontId="1"/>
  </si>
  <si>
    <t>順位</t>
    <rPh sb="0" eb="2">
      <t>ジュン</t>
    </rPh>
    <phoneticPr fontId="1"/>
  </si>
  <si>
    <t>(〇勝点３)</t>
    <rPh sb="2" eb="3">
      <t>カ</t>
    </rPh>
    <rPh sb="3" eb="4">
      <t>テン</t>
    </rPh>
    <phoneticPr fontId="1"/>
  </si>
  <si>
    <t>(●勝点０)</t>
    <rPh sb="2" eb="3">
      <t>カ</t>
    </rPh>
    <rPh sb="3" eb="4">
      <t>テン</t>
    </rPh>
    <phoneticPr fontId="1"/>
  </si>
  <si>
    <t>(△勝点1)</t>
    <rPh sb="2" eb="3">
      <t>カ</t>
    </rPh>
    <rPh sb="3" eb="4">
      <t>テン</t>
    </rPh>
    <phoneticPr fontId="1"/>
  </si>
  <si>
    <t>勝</t>
    <rPh sb="0" eb="1">
      <t>カ</t>
    </rPh>
    <phoneticPr fontId="1"/>
  </si>
  <si>
    <t>負</t>
    <rPh sb="0" eb="1">
      <t>マケ</t>
    </rPh>
    <phoneticPr fontId="1"/>
  </si>
  <si>
    <t>分</t>
    <rPh sb="0" eb="1">
      <t>ワ</t>
    </rPh>
    <phoneticPr fontId="1"/>
  </si>
  <si>
    <t>得失点</t>
  </si>
  <si>
    <t>得点</t>
    <rPh sb="0" eb="2">
      <t>トクテン</t>
    </rPh>
    <phoneticPr fontId="1"/>
  </si>
  <si>
    <t>失点</t>
    <rPh sb="0" eb="2">
      <t>シッテン</t>
    </rPh>
    <phoneticPr fontId="1"/>
  </si>
  <si>
    <t>○</t>
  </si>
  <si>
    <t>試合時間</t>
    <rPh sb="0" eb="2">
      <t>シアイ</t>
    </rPh>
    <rPh sb="2" eb="4">
      <t>ジカン</t>
    </rPh>
    <phoneticPr fontId="1"/>
  </si>
  <si>
    <t>チーム名</t>
    <rPh sb="3" eb="4">
      <t>メイ</t>
    </rPh>
    <phoneticPr fontId="1"/>
  </si>
  <si>
    <t>審判</t>
    <rPh sb="0" eb="2">
      <t>シンパン</t>
    </rPh>
    <phoneticPr fontId="1"/>
  </si>
  <si>
    <t>第１試合</t>
    <rPh sb="0" eb="1">
      <t>ダイ</t>
    </rPh>
    <rPh sb="2" eb="4">
      <t>シアイ</t>
    </rPh>
    <phoneticPr fontId="1"/>
  </si>
  <si>
    <t>ＶＳ</t>
  </si>
  <si>
    <t>第２試合</t>
    <rPh sb="0" eb="1">
      <t>ダイ</t>
    </rPh>
    <rPh sb="2" eb="4">
      <t>シアイ</t>
    </rPh>
    <phoneticPr fontId="1"/>
  </si>
  <si>
    <t>第３試合</t>
    <rPh sb="0" eb="1">
      <t>ダイ</t>
    </rPh>
    <rPh sb="2" eb="4">
      <t>シアイ</t>
    </rPh>
    <phoneticPr fontId="1"/>
  </si>
  <si>
    <t>第４試合</t>
    <rPh sb="0" eb="1">
      <t>ダイ</t>
    </rPh>
    <rPh sb="2" eb="4">
      <t>シアイ</t>
    </rPh>
    <phoneticPr fontId="1"/>
  </si>
  <si>
    <t>第５試合</t>
    <rPh sb="0" eb="1">
      <t>ダイ</t>
    </rPh>
    <rPh sb="2" eb="4">
      <t>シアイ</t>
    </rPh>
    <phoneticPr fontId="1"/>
  </si>
  <si>
    <t>第６試合</t>
    <rPh sb="0" eb="1">
      <t>ダイ</t>
    </rPh>
    <rPh sb="2" eb="4">
      <t>シアイ</t>
    </rPh>
    <phoneticPr fontId="1"/>
  </si>
  <si>
    <t>Aブロック</t>
    <phoneticPr fontId="1"/>
  </si>
  <si>
    <t>●</t>
    <phoneticPr fontId="1"/>
  </si>
  <si>
    <t>△</t>
    <phoneticPr fontId="1"/>
  </si>
  <si>
    <t>ＶＳ</t>
    <phoneticPr fontId="1"/>
  </si>
  <si>
    <t>Cブロック</t>
    <phoneticPr fontId="1"/>
  </si>
  <si>
    <t>Eブロック</t>
    <phoneticPr fontId="1"/>
  </si>
  <si>
    <t>Fブロック</t>
    <phoneticPr fontId="1"/>
  </si>
  <si>
    <t>A1</t>
    <phoneticPr fontId="1"/>
  </si>
  <si>
    <t>H2</t>
    <phoneticPr fontId="1"/>
  </si>
  <si>
    <t>B1</t>
    <phoneticPr fontId="1"/>
  </si>
  <si>
    <t>G2</t>
    <phoneticPr fontId="1"/>
  </si>
  <si>
    <t>C1</t>
    <phoneticPr fontId="1"/>
  </si>
  <si>
    <t>F2</t>
    <phoneticPr fontId="1"/>
  </si>
  <si>
    <t>D1</t>
    <phoneticPr fontId="1"/>
  </si>
  <si>
    <t>E2</t>
    <phoneticPr fontId="1"/>
  </si>
  <si>
    <t>E1</t>
    <phoneticPr fontId="1"/>
  </si>
  <si>
    <t>D2</t>
    <phoneticPr fontId="1"/>
  </si>
  <si>
    <t>F1</t>
    <phoneticPr fontId="1"/>
  </si>
  <si>
    <t>C2</t>
    <phoneticPr fontId="1"/>
  </si>
  <si>
    <t>G1</t>
    <phoneticPr fontId="1"/>
  </si>
  <si>
    <t>B2</t>
    <phoneticPr fontId="1"/>
  </si>
  <si>
    <t>H1</t>
    <phoneticPr fontId="1"/>
  </si>
  <si>
    <t>A2</t>
    <phoneticPr fontId="1"/>
  </si>
  <si>
    <t>Bブロック</t>
    <phoneticPr fontId="1"/>
  </si>
  <si>
    <t>Dブロック</t>
    <phoneticPr fontId="1"/>
  </si>
  <si>
    <t>Gブロック</t>
    <phoneticPr fontId="1"/>
  </si>
  <si>
    <t>No</t>
    <phoneticPr fontId="1"/>
  </si>
  <si>
    <t>Hブロック</t>
    <phoneticPr fontId="1"/>
  </si>
  <si>
    <t>【せたな町民体育館】</t>
    <phoneticPr fontId="1"/>
  </si>
  <si>
    <t>【乙部町民体育館】</t>
    <phoneticPr fontId="1"/>
  </si>
  <si>
    <t>【Aブロック】</t>
    <phoneticPr fontId="1"/>
  </si>
  <si>
    <t>【Bブロック】</t>
    <phoneticPr fontId="1"/>
  </si>
  <si>
    <t>【上ノ国スポーツセンター】</t>
    <rPh sb="1" eb="2">
      <t>カミ</t>
    </rPh>
    <rPh sb="3" eb="4">
      <t>クニ</t>
    </rPh>
    <phoneticPr fontId="1"/>
  </si>
  <si>
    <t>【北斗市立浜分小学校】</t>
    <rPh sb="1" eb="3">
      <t>ホクト</t>
    </rPh>
    <rPh sb="3" eb="5">
      <t>シリツ</t>
    </rPh>
    <rPh sb="5" eb="7">
      <t>ハマワ</t>
    </rPh>
    <rPh sb="7" eb="10">
      <t>ショウガッコウ</t>
    </rPh>
    <phoneticPr fontId="1"/>
  </si>
  <si>
    <t>【試合時間】8分–2分-8分　※コートチェンジは行わない。</t>
    <rPh sb="10" eb="11">
      <t>フン</t>
    </rPh>
    <phoneticPr fontId="1"/>
  </si>
  <si>
    <t>インターバル</t>
    <phoneticPr fontId="1"/>
  </si>
  <si>
    <t>あいおえｘ</t>
    <phoneticPr fontId="1"/>
  </si>
  <si>
    <t>う</t>
    <phoneticPr fontId="1"/>
  </si>
  <si>
    <t xml:space="preserve">【試合時間】8分–2分-8分　※コートチェンジは行わない。 </t>
    <rPh sb="10" eb="11">
      <t>フン</t>
    </rPh>
    <phoneticPr fontId="1"/>
  </si>
  <si>
    <t>アップ</t>
    <phoneticPr fontId="1"/>
  </si>
  <si>
    <t>9:00～9:25</t>
    <phoneticPr fontId="1"/>
  </si>
  <si>
    <t>9:30～9:55</t>
    <phoneticPr fontId="1"/>
  </si>
  <si>
    <t>：</t>
  </si>
  <si>
    <t>：</t>
    <phoneticPr fontId="1"/>
  </si>
  <si>
    <t>12:30～12:55</t>
    <phoneticPr fontId="1"/>
  </si>
  <si>
    <t>13:30～13:25</t>
    <phoneticPr fontId="1"/>
  </si>
  <si>
    <t>第41回　函館東ライオンズ杯　U-12　フットサル大会</t>
    <rPh sb="0" eb="1">
      <t>ダイカイゼンニッポンショウネンタイカイハコダテヨセン</t>
    </rPh>
    <rPh sb="5" eb="7">
      <t>ハコダテ</t>
    </rPh>
    <phoneticPr fontId="1"/>
  </si>
  <si>
    <t>◇　令和5年11月25日（土）予選リーグ　◇</t>
    <rPh sb="2" eb="3">
      <t>レイ</t>
    </rPh>
    <rPh sb="3" eb="4">
      <t>ワ</t>
    </rPh>
    <rPh sb="5" eb="6">
      <t>ネン</t>
    </rPh>
    <phoneticPr fontId="1"/>
  </si>
  <si>
    <t>◇　令和5年11月26日（日）決勝トーナメント　◇</t>
    <rPh sb="2" eb="3">
      <t>レイ</t>
    </rPh>
    <rPh sb="3" eb="4">
      <t>ワ</t>
    </rPh>
    <rPh sb="5" eb="6">
      <t>ネン</t>
    </rPh>
    <rPh sb="8" eb="9">
      <t>ガツ</t>
    </rPh>
    <rPh sb="11" eb="12">
      <t>ニチ</t>
    </rPh>
    <rPh sb="13" eb="14">
      <t>ニチ</t>
    </rPh>
    <rPh sb="15" eb="17">
      <t>ケッショウ</t>
    </rPh>
    <phoneticPr fontId="1"/>
  </si>
  <si>
    <t>サン・スポ</t>
    <phoneticPr fontId="1"/>
  </si>
  <si>
    <t>ノースホワイト</t>
    <phoneticPr fontId="1"/>
  </si>
  <si>
    <t>ジュニオールブルー</t>
    <phoneticPr fontId="1"/>
  </si>
  <si>
    <t>サン・スポ３ｎd</t>
    <phoneticPr fontId="1"/>
  </si>
  <si>
    <t xml:space="preserve">プレイフルU-12  </t>
    <phoneticPr fontId="1"/>
  </si>
  <si>
    <t>サン・スポ2nd</t>
    <phoneticPr fontId="1"/>
  </si>
  <si>
    <t>ジュニオールU-12</t>
    <phoneticPr fontId="1"/>
  </si>
  <si>
    <t>ABENDAライム</t>
    <phoneticPr fontId="1"/>
  </si>
  <si>
    <t>ノースブルー</t>
    <phoneticPr fontId="1"/>
  </si>
  <si>
    <t>ジュニオールホワイト</t>
    <phoneticPr fontId="1"/>
  </si>
  <si>
    <t>プレイフルU-11</t>
    <phoneticPr fontId="1"/>
  </si>
  <si>
    <t>【】</t>
    <phoneticPr fontId="13"/>
  </si>
  <si>
    <t>鷲の木サッカー少年団イーグルス</t>
    <phoneticPr fontId="1"/>
  </si>
  <si>
    <t>函館西部FC</t>
    <phoneticPr fontId="1"/>
  </si>
  <si>
    <t>浜分FC</t>
    <phoneticPr fontId="1"/>
  </si>
  <si>
    <t>今金サッカー少年団</t>
    <phoneticPr fontId="1"/>
  </si>
  <si>
    <t>乙部サッカー少年団</t>
    <phoneticPr fontId="1"/>
  </si>
  <si>
    <t>函館桔梗サッカー少年団</t>
    <rPh sb="0" eb="2">
      <t>ハコダテ</t>
    </rPh>
    <rPh sb="2" eb="4">
      <t>キキョウ</t>
    </rPh>
    <rPh sb="8" eb="11">
      <t>ショウネンダン</t>
    </rPh>
    <phoneticPr fontId="1"/>
  </si>
  <si>
    <t>SSS八雲U-12</t>
    <phoneticPr fontId="1"/>
  </si>
  <si>
    <t>森サッカー少年団エストレーラ</t>
    <phoneticPr fontId="1"/>
  </si>
  <si>
    <t>八幡サッカースポーツ少年団</t>
    <phoneticPr fontId="1"/>
  </si>
  <si>
    <t>アストーレ鍛神FC</t>
    <phoneticPr fontId="1"/>
  </si>
  <si>
    <t>フロンティアトルナーレFC U-12</t>
    <phoneticPr fontId="1"/>
  </si>
  <si>
    <t>グランツ東山ＦＣ</t>
    <phoneticPr fontId="1"/>
  </si>
  <si>
    <t>せたなジュニアFC</t>
    <phoneticPr fontId="1"/>
  </si>
  <si>
    <t>函館亀田サッカー少年団</t>
    <phoneticPr fontId="1"/>
  </si>
  <si>
    <t>松前サッカー少年団</t>
    <phoneticPr fontId="1"/>
  </si>
  <si>
    <t>CORAZON   FC</t>
    <phoneticPr fontId="1"/>
  </si>
  <si>
    <t>サン・スポ３ｎd</t>
  </si>
  <si>
    <t xml:space="preserve">プレイフルU-12  </t>
  </si>
  <si>
    <t>ノースブルー</t>
  </si>
  <si>
    <t>プレイフルU-11</t>
  </si>
  <si>
    <t>ジュニホワイト</t>
  </si>
  <si>
    <t>亀　田</t>
    <phoneticPr fontId="1"/>
  </si>
  <si>
    <t>乙　部</t>
    <phoneticPr fontId="1"/>
  </si>
  <si>
    <t>桔　梗</t>
    <phoneticPr fontId="1"/>
  </si>
  <si>
    <t>サン・スポ</t>
  </si>
  <si>
    <t>ノースホワイト</t>
  </si>
  <si>
    <t>今　金</t>
  </si>
  <si>
    <t>ジュニブルー</t>
  </si>
  <si>
    <t>港</t>
  </si>
  <si>
    <t>スクールホワイト</t>
  </si>
  <si>
    <t>松　前</t>
  </si>
  <si>
    <t xml:space="preserve">CORAZON   </t>
  </si>
  <si>
    <t>ABENDAホワイト</t>
  </si>
  <si>
    <t>アストーレ</t>
  </si>
  <si>
    <t>八　幡</t>
  </si>
  <si>
    <t>ジュニU-12</t>
  </si>
  <si>
    <t>ABENDAライム</t>
  </si>
  <si>
    <t>フロンティア</t>
  </si>
  <si>
    <t>グランツ</t>
  </si>
  <si>
    <t>せたな</t>
  </si>
  <si>
    <t>サン・スポ2nd</t>
  </si>
  <si>
    <t>八　雲</t>
  </si>
  <si>
    <t>エストレーラ</t>
  </si>
  <si>
    <t>日　吉</t>
  </si>
  <si>
    <t>スクールイエロー</t>
  </si>
  <si>
    <t>鷲の木</t>
  </si>
  <si>
    <t>西　部</t>
  </si>
  <si>
    <t>浜　分</t>
  </si>
  <si>
    <t>ABENDワイト</t>
    <phoneticPr fontId="1"/>
  </si>
  <si>
    <t>北斗市立浜分小学校会場　　・　　せたな町民体育館会場</t>
    <rPh sb="9" eb="11">
      <t>カイジョウ</t>
    </rPh>
    <rPh sb="24" eb="26">
      <t>カイジョウ</t>
    </rPh>
    <phoneticPr fontId="1"/>
  </si>
  <si>
    <t>※トーナメントの会場及び小山の振り分けは会場担当チームの結果及び大会運営等の都合で決定いたします。</t>
    <rPh sb="8" eb="10">
      <t>カイジョウ</t>
    </rPh>
    <rPh sb="10" eb="11">
      <t>オヨ</t>
    </rPh>
    <rPh sb="12" eb="14">
      <t>コヤマ</t>
    </rPh>
    <rPh sb="15" eb="16">
      <t>フ</t>
    </rPh>
    <rPh sb="17" eb="18">
      <t>ワ</t>
    </rPh>
    <rPh sb="20" eb="22">
      <t>カイジョウ</t>
    </rPh>
    <rPh sb="22" eb="24">
      <t>タントウ</t>
    </rPh>
    <rPh sb="28" eb="30">
      <t>ケッカ</t>
    </rPh>
    <rPh sb="30" eb="31">
      <t>オヨ</t>
    </rPh>
    <rPh sb="32" eb="34">
      <t>タイカイ</t>
    </rPh>
    <rPh sb="34" eb="36">
      <t>ウンエイ</t>
    </rPh>
    <rPh sb="36" eb="37">
      <t>トウ</t>
    </rPh>
    <rPh sb="38" eb="40">
      <t>ツゴウ</t>
    </rPh>
    <rPh sb="41" eb="43">
      <t>ケッテイ</t>
    </rPh>
    <phoneticPr fontId="1"/>
  </si>
  <si>
    <t>函館スクールイエロー</t>
    <rPh sb="0" eb="2">
      <t>ハコダテ</t>
    </rPh>
    <phoneticPr fontId="1"/>
  </si>
  <si>
    <t>函館スクールホワイト</t>
    <rPh sb="0" eb="2">
      <t>ハコダテ</t>
    </rPh>
    <phoneticPr fontId="1"/>
  </si>
  <si>
    <t>港FC</t>
    <rPh sb="0" eb="1">
      <t>ミナト</t>
    </rPh>
    <phoneticPr fontId="1"/>
  </si>
  <si>
    <t>日吉ヶ丘サッカースポーツ少年団</t>
    <phoneticPr fontId="1"/>
  </si>
  <si>
    <t>９：００開場</t>
    <phoneticPr fontId="1"/>
  </si>
  <si>
    <t>１２：３０開場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</si>
</sst>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8"/>
      <color theme="0"/>
      <name val="游ゴシック"/>
      <family val="2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4"/>
      <color theme="1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P創英角ｺﾞｼｯｸUB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HG創英角ｺﾞｼｯｸUB"/>
      <family val="3"/>
      <charset val="128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theme="0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 style="double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 style="double">
        <color theme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 style="dotted">
        <color auto="1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8" fillId="0" borderId="0" xfId="0" applyFont="1">
      <alignment vertical="center"/>
    </xf>
    <xf numFmtId="0" fontId="16" fillId="2" borderId="10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20" fillId="0" borderId="0" xfId="0" applyFont="1" applyAlignment="1">
      <alignment vertical="top" textRotation="255" shrinkToFit="1"/>
    </xf>
    <xf numFmtId="0" fontId="20" fillId="0" borderId="0" xfId="0" applyFont="1" applyAlignment="1">
      <alignment vertical="top"/>
    </xf>
    <xf numFmtId="0" fontId="1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17" fillId="0" borderId="7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4" xfId="0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7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0" xfId="0" applyFont="1">
      <alignment vertical="center"/>
    </xf>
    <xf numFmtId="0" fontId="19" fillId="0" borderId="4" xfId="0" applyFont="1" applyBorder="1">
      <alignment vertical="center"/>
    </xf>
    <xf numFmtId="0" fontId="21" fillId="0" borderId="0" xfId="0" applyFont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7" fillId="0" borderId="0" xfId="0" applyFont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left" vertical="top" wrapText="1" indent="1"/>
    </xf>
    <xf numFmtId="0" fontId="17" fillId="0" borderId="45" xfId="0" applyFont="1" applyBorder="1">
      <alignment vertical="center"/>
    </xf>
    <xf numFmtId="0" fontId="20" fillId="0" borderId="45" xfId="0" applyFont="1" applyBorder="1" applyAlignment="1">
      <alignment vertical="top" textRotation="255" shrinkToFit="1"/>
    </xf>
    <xf numFmtId="0" fontId="0" fillId="0" borderId="0" xfId="0" applyAlignment="1">
      <alignment horizontal="distributed" vertical="center" wrapText="1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0" xfId="0" applyFont="1">
      <alignment vertical="center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11" fillId="0" borderId="36" xfId="0" applyNumberFormat="1" applyFont="1" applyBorder="1" applyAlignment="1">
      <alignment horizontal="center" vertical="center" shrinkToFit="1"/>
    </xf>
    <xf numFmtId="176" fontId="11" fillId="0" borderId="37" xfId="0" applyNumberFormat="1" applyFont="1" applyBorder="1" applyAlignment="1">
      <alignment horizontal="center" vertical="center" shrinkToFit="1"/>
    </xf>
    <xf numFmtId="176" fontId="11" fillId="0" borderId="38" xfId="0" applyNumberFormat="1" applyFont="1" applyBorder="1" applyAlignment="1">
      <alignment horizontal="center" vertical="center" shrinkToFit="1"/>
    </xf>
    <xf numFmtId="176" fontId="11" fillId="0" borderId="39" xfId="0" applyNumberFormat="1" applyFont="1" applyBorder="1" applyAlignment="1">
      <alignment horizontal="center" vertical="center" shrinkToFit="1"/>
    </xf>
    <xf numFmtId="0" fontId="11" fillId="0" borderId="0" xfId="0" applyFont="1" applyProtection="1">
      <alignment vertical="center"/>
      <protection locked="0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horizontal="distributed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0" fontId="0" fillId="0" borderId="48" xfId="0" applyBorder="1">
      <alignment vertical="center"/>
    </xf>
    <xf numFmtId="0" fontId="0" fillId="0" borderId="7" xfId="0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3" borderId="0" xfId="0" applyFont="1" applyFill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76" fontId="17" fillId="3" borderId="9" xfId="0" applyNumberFormat="1" applyFont="1" applyFill="1" applyBorder="1" applyAlignment="1">
      <alignment horizontal="center" vertical="center" shrinkToFit="1"/>
    </xf>
    <xf numFmtId="176" fontId="17" fillId="3" borderId="10" xfId="0" applyNumberFormat="1" applyFont="1" applyFill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top" textRotation="255" shrinkToFit="1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distributed" vertical="center" indent="1"/>
    </xf>
    <xf numFmtId="0" fontId="22" fillId="0" borderId="1" xfId="0" applyFont="1" applyBorder="1" applyAlignment="1">
      <alignment horizontal="center" vertical="top" textRotation="255" shrinkToFit="1"/>
    </xf>
    <xf numFmtId="0" fontId="17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7" fillId="0" borderId="0" xfId="0" applyFon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17" fillId="0" borderId="1" xfId="0" applyFont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25" fillId="4" borderId="9" xfId="0" applyFont="1" applyFill="1" applyBorder="1" applyAlignment="1">
      <alignment horizontal="center" vertical="center" shrinkToFit="1"/>
    </xf>
    <xf numFmtId="0" fontId="25" fillId="4" borderId="10" xfId="0" applyFont="1" applyFill="1" applyBorder="1" applyAlignment="1">
      <alignment horizontal="center" vertical="center" shrinkToFit="1"/>
    </xf>
    <xf numFmtId="0" fontId="25" fillId="4" borderId="11" xfId="0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7" fillId="4" borderId="11" xfId="0" applyFont="1" applyFill="1" applyBorder="1" applyAlignment="1">
      <alignment horizontal="center" vertical="center" shrinkToFit="1"/>
    </xf>
    <xf numFmtId="176" fontId="0" fillId="0" borderId="34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0" fillId="0" borderId="23" xfId="0" applyBorder="1" applyAlignment="1">
      <alignment horizontal="distributed" vertical="center" indent="1"/>
    </xf>
    <xf numFmtId="20" fontId="0" fillId="0" borderId="20" xfId="0" applyNumberFormat="1" applyBorder="1" applyAlignment="1">
      <alignment horizontal="center" vertical="center" wrapText="1"/>
    </xf>
    <xf numFmtId="20" fontId="0" fillId="0" borderId="21" xfId="0" applyNumberFormat="1" applyBorder="1" applyAlignment="1">
      <alignment horizontal="center" vertical="center" wrapText="1"/>
    </xf>
    <xf numFmtId="20" fontId="0" fillId="0" borderId="41" xfId="0" applyNumberFormat="1" applyBorder="1" applyAlignment="1">
      <alignment horizontal="center" vertical="center" wrapText="1"/>
    </xf>
    <xf numFmtId="176" fontId="30" fillId="0" borderId="31" xfId="0" applyNumberFormat="1" applyFont="1" applyBorder="1" applyAlignment="1">
      <alignment horizontal="center" vertical="center" shrinkToFit="1"/>
    </xf>
    <xf numFmtId="176" fontId="30" fillId="0" borderId="21" xfId="0" applyNumberFormat="1" applyFont="1" applyBorder="1" applyAlignment="1">
      <alignment horizontal="center" vertical="center" shrinkToFit="1"/>
    </xf>
    <xf numFmtId="176" fontId="0" fillId="0" borderId="31" xfId="0" applyNumberFormat="1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5" xfId="0" applyNumberFormat="1" applyBorder="1" applyAlignment="1">
      <alignment horizontal="center" vertical="center" shrinkToFit="1"/>
    </xf>
    <xf numFmtId="176" fontId="0" fillId="0" borderId="22" xfId="0" applyNumberFormat="1" applyBorder="1" applyAlignment="1">
      <alignment horizontal="center" vertical="center" shrinkToFit="1"/>
    </xf>
    <xf numFmtId="0" fontId="0" fillId="0" borderId="28" xfId="0" applyBorder="1" applyAlignment="1">
      <alignment horizontal="distributed" vertical="center" indent="1"/>
    </xf>
    <xf numFmtId="20" fontId="0" fillId="0" borderId="16" xfId="0" applyNumberFormat="1" applyBorder="1" applyAlignment="1">
      <alignment horizontal="center" vertical="center" wrapText="1"/>
    </xf>
    <xf numFmtId="20" fontId="0" fillId="0" borderId="17" xfId="0" applyNumberFormat="1" applyBorder="1" applyAlignment="1">
      <alignment horizontal="center" vertical="center" wrapText="1"/>
    </xf>
    <xf numFmtId="20" fontId="0" fillId="0" borderId="40" xfId="0" applyNumberFormat="1" applyBorder="1" applyAlignment="1">
      <alignment horizontal="center" vertical="center" wrapText="1"/>
    </xf>
    <xf numFmtId="176" fontId="30" fillId="0" borderId="27" xfId="0" applyNumberFormat="1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center" vertical="center" shrinkToFit="1"/>
    </xf>
    <xf numFmtId="176" fontId="0" fillId="0" borderId="27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0" fontId="0" fillId="0" borderId="16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176" fontId="30" fillId="0" borderId="30" xfId="0" applyNumberFormat="1" applyFont="1" applyBorder="1" applyAlignment="1">
      <alignment horizontal="center" vertical="center" shrinkToFit="1"/>
    </xf>
    <xf numFmtId="176" fontId="30" fillId="0" borderId="17" xfId="0" applyNumberFormat="1" applyFon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distributed" vertical="center" indent="1"/>
    </xf>
    <xf numFmtId="176" fontId="0" fillId="0" borderId="3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20" fontId="0" fillId="0" borderId="14" xfId="0" applyNumberFormat="1" applyBorder="1" applyAlignment="1">
      <alignment horizontal="center" vertical="center" wrapText="1"/>
    </xf>
    <xf numFmtId="20" fontId="0" fillId="0" borderId="46" xfId="0" applyNumberFormat="1" applyBorder="1" applyAlignment="1">
      <alignment horizontal="center" vertical="center" wrapText="1"/>
    </xf>
    <xf numFmtId="20" fontId="0" fillId="0" borderId="47" xfId="0" applyNumberFormat="1" applyBorder="1" applyAlignment="1">
      <alignment horizontal="center" vertical="center" wrapText="1"/>
    </xf>
    <xf numFmtId="176" fontId="30" fillId="0" borderId="29" xfId="0" applyNumberFormat="1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2" fillId="0" borderId="7" xfId="0" applyFont="1" applyBorder="1" applyAlignment="1">
      <alignment horizontal="left" vertical="center" shrinkToFit="1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176" fontId="0" fillId="0" borderId="7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/>
    </xf>
    <xf numFmtId="20" fontId="0" fillId="0" borderId="7" xfId="0" applyNumberFormat="1" applyBorder="1" applyAlignment="1">
      <alignment horizontal="center" vertical="center" wrapTex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colors>
    <mruColors>
      <color rgb="FFCCFFFF"/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O52"/>
  <sheetViews>
    <sheetView tabSelected="1" view="pageBreakPreview" zoomScaleNormal="100" zoomScaleSheetLayoutView="100" workbookViewId="0">
      <selection activeCell="DL8" sqref="DL8"/>
    </sheetView>
  </sheetViews>
  <sheetFormatPr defaultColWidth="0.875" defaultRowHeight="13.5" x14ac:dyDescent="0.4"/>
  <cols>
    <col min="1" max="115" width="0.875" style="16"/>
    <col min="116" max="160" width="17.875" style="16" customWidth="1"/>
    <col min="161" max="16384" width="0.875" style="16"/>
  </cols>
  <sheetData>
    <row r="1" spans="2:113" ht="18" customHeight="1" x14ac:dyDescent="0.4">
      <c r="B1" s="98" t="s">
        <v>70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</row>
    <row r="2" spans="2:113" ht="18" customHeight="1" x14ac:dyDescent="0.4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</row>
    <row r="3" spans="2:113" ht="18" customHeight="1" x14ac:dyDescent="0.4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</row>
    <row r="4" spans="2:113" ht="18" customHeight="1" x14ac:dyDescent="0.4">
      <c r="B4" s="72" t="s">
        <v>71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</row>
    <row r="5" spans="2:113" ht="18" customHeight="1" x14ac:dyDescent="0.4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</row>
    <row r="6" spans="2:113" s="21" customFormat="1" ht="20.25" customHeight="1" x14ac:dyDescent="0.4">
      <c r="B6" s="100" t="s">
        <v>50</v>
      </c>
      <c r="C6" s="101"/>
      <c r="D6" s="102"/>
      <c r="E6" s="94" t="s">
        <v>24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6"/>
      <c r="AB6" s="100" t="s">
        <v>50</v>
      </c>
      <c r="AC6" s="101"/>
      <c r="AD6" s="102"/>
      <c r="AE6" s="94" t="s">
        <v>47</v>
      </c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6"/>
      <c r="BB6" s="100" t="s">
        <v>50</v>
      </c>
      <c r="BC6" s="101"/>
      <c r="BD6" s="102"/>
      <c r="BE6" s="94" t="s">
        <v>28</v>
      </c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6"/>
      <c r="CB6" s="100" t="s">
        <v>50</v>
      </c>
      <c r="CC6" s="101"/>
      <c r="CD6" s="102"/>
      <c r="CE6" s="94" t="s">
        <v>48</v>
      </c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6"/>
      <c r="DI6"/>
    </row>
    <row r="7" spans="2:113" s="21" customFormat="1" ht="20.25" customHeight="1" x14ac:dyDescent="0.4">
      <c r="B7" s="92">
        <v>1</v>
      </c>
      <c r="C7" s="92"/>
      <c r="D7" s="97"/>
      <c r="E7" s="76" t="s">
        <v>73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8"/>
      <c r="Z7" s="69"/>
      <c r="AA7" s="69"/>
      <c r="AB7" s="92">
        <v>1</v>
      </c>
      <c r="AC7" s="92"/>
      <c r="AD7" s="97"/>
      <c r="AE7" s="76" t="s">
        <v>89</v>
      </c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8"/>
      <c r="AZ7" s="69"/>
      <c r="BA7" s="69"/>
      <c r="BB7" s="92">
        <v>1</v>
      </c>
      <c r="BC7" s="92"/>
      <c r="BD7" s="97"/>
      <c r="BE7" s="76" t="s">
        <v>78</v>
      </c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8"/>
      <c r="BZ7" s="69"/>
      <c r="CA7" s="69"/>
      <c r="CB7" s="92">
        <v>1</v>
      </c>
      <c r="CC7" s="92"/>
      <c r="CD7" s="97"/>
      <c r="CE7" s="76" t="s">
        <v>85</v>
      </c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8"/>
      <c r="DI7"/>
    </row>
    <row r="8" spans="2:113" s="21" customFormat="1" ht="20.25" customHeight="1" x14ac:dyDescent="0.4">
      <c r="B8" s="92">
        <v>2</v>
      </c>
      <c r="C8" s="92"/>
      <c r="D8" s="92"/>
      <c r="E8" s="76" t="s">
        <v>74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8"/>
      <c r="Z8" s="69"/>
      <c r="AA8" s="69"/>
      <c r="AB8" s="92">
        <v>2</v>
      </c>
      <c r="AC8" s="92"/>
      <c r="AD8" s="92"/>
      <c r="AE8" s="76" t="s">
        <v>90</v>
      </c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8"/>
      <c r="AZ8" s="69"/>
      <c r="BA8" s="69"/>
      <c r="BB8" s="92">
        <v>2</v>
      </c>
      <c r="BC8" s="92"/>
      <c r="BD8" s="92"/>
      <c r="BE8" s="76" t="s">
        <v>91</v>
      </c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8"/>
      <c r="BZ8" s="69"/>
      <c r="CA8" s="69"/>
      <c r="CB8" s="92">
        <v>2</v>
      </c>
      <c r="CC8" s="92"/>
      <c r="CD8" s="92"/>
      <c r="CE8" s="76" t="s">
        <v>86</v>
      </c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8"/>
      <c r="DI8"/>
    </row>
    <row r="9" spans="2:113" s="21" customFormat="1" ht="20.25" customHeight="1" x14ac:dyDescent="0.4">
      <c r="B9" s="92">
        <v>3</v>
      </c>
      <c r="C9" s="92"/>
      <c r="D9" s="92"/>
      <c r="E9" s="76" t="s">
        <v>88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8"/>
      <c r="Z9" s="69"/>
      <c r="AA9" s="69"/>
      <c r="AB9" s="92">
        <v>3</v>
      </c>
      <c r="AC9" s="92"/>
      <c r="AD9" s="92"/>
      <c r="AE9" s="76" t="s">
        <v>76</v>
      </c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8"/>
      <c r="AZ9" s="69"/>
      <c r="BA9" s="69"/>
      <c r="BB9" s="92">
        <v>3</v>
      </c>
      <c r="BC9" s="92"/>
      <c r="BD9" s="92"/>
      <c r="BE9" s="76" t="s">
        <v>92</v>
      </c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8"/>
      <c r="BZ9" s="69"/>
      <c r="CA9" s="69"/>
      <c r="CB9" s="92">
        <v>3</v>
      </c>
      <c r="CC9" s="92"/>
      <c r="CD9" s="92"/>
      <c r="CE9" s="76" t="s">
        <v>87</v>
      </c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8"/>
      <c r="DI9"/>
    </row>
    <row r="10" spans="2:113" s="21" customFormat="1" ht="20.25" customHeight="1" x14ac:dyDescent="0.4">
      <c r="B10" s="92">
        <v>4</v>
      </c>
      <c r="C10" s="92"/>
      <c r="D10" s="92"/>
      <c r="E10" s="76" t="s">
        <v>75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8"/>
      <c r="Z10" s="69"/>
      <c r="AA10" s="69"/>
      <c r="AB10" s="92">
        <v>4</v>
      </c>
      <c r="AC10" s="92"/>
      <c r="AD10" s="92"/>
      <c r="AE10" s="76" t="s">
        <v>77</v>
      </c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8"/>
      <c r="AZ10" s="69"/>
      <c r="BA10" s="69"/>
      <c r="BB10" s="92">
        <v>4</v>
      </c>
      <c r="BC10" s="92"/>
      <c r="BD10" s="92"/>
      <c r="BE10" s="76" t="s">
        <v>139</v>
      </c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8"/>
      <c r="BZ10" s="69"/>
      <c r="CA10" s="69"/>
      <c r="CB10" s="92">
        <v>4</v>
      </c>
      <c r="CC10" s="92"/>
      <c r="CD10" s="92"/>
      <c r="CE10" s="76" t="s">
        <v>136</v>
      </c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8"/>
      <c r="DI10"/>
    </row>
    <row r="11" spans="2:113" s="21" customFormat="1" ht="9" customHeight="1" x14ac:dyDescent="0.4">
      <c r="DI11"/>
    </row>
    <row r="12" spans="2:113" s="21" customFormat="1" ht="18" customHeight="1" x14ac:dyDescent="0.4">
      <c r="B12" s="71" t="s">
        <v>56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AB12" s="71" t="s">
        <v>53</v>
      </c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BB12" s="71" t="s">
        <v>57</v>
      </c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CB12" s="71" t="s">
        <v>57</v>
      </c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DI12" s="48"/>
    </row>
    <row r="13" spans="2:113" s="21" customFormat="1" ht="18" customHeight="1" x14ac:dyDescent="0.4">
      <c r="B13" s="71" t="s">
        <v>140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AB13" s="71" t="s">
        <v>140</v>
      </c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BB13" s="71" t="s">
        <v>140</v>
      </c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CB13" s="71" t="s">
        <v>141</v>
      </c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</row>
    <row r="14" spans="2:113" s="21" customFormat="1" ht="59.25" customHeight="1" x14ac:dyDescent="0.4"/>
    <row r="15" spans="2:113" s="21" customFormat="1" ht="18" customHeight="1" x14ac:dyDescent="0.4">
      <c r="B15" s="93" t="s">
        <v>50</v>
      </c>
      <c r="C15" s="93"/>
      <c r="D15" s="93"/>
      <c r="E15" s="94" t="s">
        <v>29</v>
      </c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6"/>
      <c r="AB15" s="93" t="s">
        <v>50</v>
      </c>
      <c r="AC15" s="93"/>
      <c r="AD15" s="93"/>
      <c r="AE15" s="94" t="s">
        <v>30</v>
      </c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6"/>
      <c r="BB15" s="93" t="s">
        <v>50</v>
      </c>
      <c r="BC15" s="93"/>
      <c r="BD15" s="93"/>
      <c r="BE15" s="94" t="s">
        <v>49</v>
      </c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6"/>
      <c r="CB15" s="93" t="s">
        <v>50</v>
      </c>
      <c r="CC15" s="93"/>
      <c r="CD15" s="93"/>
      <c r="CE15" s="94" t="s">
        <v>51</v>
      </c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6"/>
    </row>
    <row r="16" spans="2:113" s="21" customFormat="1" ht="20.25" customHeight="1" x14ac:dyDescent="0.4">
      <c r="B16" s="92">
        <v>1</v>
      </c>
      <c r="C16" s="92"/>
      <c r="D16" s="92"/>
      <c r="E16" s="76" t="s">
        <v>93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8"/>
      <c r="Z16" s="70"/>
      <c r="AA16" s="70"/>
      <c r="AB16" s="92">
        <v>1</v>
      </c>
      <c r="AC16" s="92"/>
      <c r="AD16" s="97"/>
      <c r="AE16" s="76" t="s">
        <v>95</v>
      </c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8"/>
      <c r="AZ16" s="70"/>
      <c r="BA16" s="70"/>
      <c r="BB16" s="92">
        <v>1</v>
      </c>
      <c r="BC16" s="92"/>
      <c r="BD16" s="97"/>
      <c r="BE16" s="76" t="s">
        <v>81</v>
      </c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8"/>
      <c r="BZ16" s="70"/>
      <c r="CA16" s="70"/>
      <c r="CB16" s="92">
        <v>1</v>
      </c>
      <c r="CC16" s="92"/>
      <c r="CD16" s="97"/>
      <c r="CE16" s="76" t="s">
        <v>99</v>
      </c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8"/>
    </row>
    <row r="17" spans="2:119" s="21" customFormat="1" ht="20.25" customHeight="1" x14ac:dyDescent="0.4">
      <c r="B17" s="92">
        <v>2</v>
      </c>
      <c r="C17" s="92"/>
      <c r="D17" s="92"/>
      <c r="E17" s="76" t="s">
        <v>94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8"/>
      <c r="Z17" s="70"/>
      <c r="AA17" s="70"/>
      <c r="AB17" s="92">
        <v>2</v>
      </c>
      <c r="AC17" s="92"/>
      <c r="AD17" s="92"/>
      <c r="AE17" s="76" t="s">
        <v>96</v>
      </c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8"/>
      <c r="AZ17" s="70"/>
      <c r="BA17" s="70"/>
      <c r="BB17" s="92">
        <v>2</v>
      </c>
      <c r="BC17" s="92"/>
      <c r="BD17" s="92"/>
      <c r="BE17" s="76" t="s">
        <v>98</v>
      </c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8"/>
      <c r="BZ17" s="70"/>
      <c r="CA17" s="70"/>
      <c r="CB17" s="92">
        <v>2</v>
      </c>
      <c r="CC17" s="92"/>
      <c r="CD17" s="92"/>
      <c r="CE17" s="76" t="s">
        <v>138</v>
      </c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8"/>
    </row>
    <row r="18" spans="2:119" s="21" customFormat="1" ht="20.25" customHeight="1" x14ac:dyDescent="0.4">
      <c r="B18" s="92">
        <v>3</v>
      </c>
      <c r="C18" s="92"/>
      <c r="D18" s="92"/>
      <c r="E18" s="76" t="s">
        <v>133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8"/>
      <c r="Z18" s="70"/>
      <c r="AA18" s="70"/>
      <c r="AB18" s="92">
        <v>3</v>
      </c>
      <c r="AC18" s="92"/>
      <c r="AD18" s="92"/>
      <c r="AE18" s="76" t="s">
        <v>97</v>
      </c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8"/>
      <c r="AZ18" s="70"/>
      <c r="BA18" s="70"/>
      <c r="BB18" s="92">
        <v>3</v>
      </c>
      <c r="BC18" s="92"/>
      <c r="BD18" s="92"/>
      <c r="BE18" s="76" t="s">
        <v>82</v>
      </c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8"/>
      <c r="BZ18" s="70"/>
      <c r="CA18" s="70"/>
      <c r="CB18" s="92">
        <v>3</v>
      </c>
      <c r="CC18" s="92"/>
      <c r="CD18" s="92"/>
      <c r="CE18" s="76" t="s">
        <v>137</v>
      </c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8"/>
    </row>
    <row r="19" spans="2:119" s="21" customFormat="1" ht="20.25" customHeight="1" x14ac:dyDescent="0.4">
      <c r="B19" s="92">
        <v>4</v>
      </c>
      <c r="C19" s="92"/>
      <c r="D19" s="92"/>
      <c r="E19" s="76" t="s">
        <v>79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8"/>
      <c r="Z19" s="69"/>
      <c r="AA19" s="69"/>
      <c r="AB19" s="92">
        <v>4</v>
      </c>
      <c r="AC19" s="92"/>
      <c r="AD19" s="92"/>
      <c r="AE19" s="76" t="s">
        <v>80</v>
      </c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8"/>
      <c r="AZ19" s="69"/>
      <c r="BA19" s="69"/>
      <c r="BB19" s="92">
        <v>4</v>
      </c>
      <c r="BC19" s="92"/>
      <c r="BD19" s="92"/>
      <c r="BE19" s="76" t="s">
        <v>83</v>
      </c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8"/>
      <c r="BZ19" s="69"/>
      <c r="CA19" s="69"/>
      <c r="CB19" s="92">
        <v>4</v>
      </c>
      <c r="CC19" s="92"/>
      <c r="CD19" s="92"/>
      <c r="CE19" s="76" t="s">
        <v>100</v>
      </c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8"/>
      <c r="DI19"/>
    </row>
    <row r="20" spans="2:119" s="21" customFormat="1" ht="8.25" customHeight="1" x14ac:dyDescent="0.4">
      <c r="AE20" s="21" t="s">
        <v>60</v>
      </c>
      <c r="BE20" s="21" t="s">
        <v>61</v>
      </c>
    </row>
    <row r="21" spans="2:119" s="21" customFormat="1" ht="18" customHeight="1" x14ac:dyDescent="0.4">
      <c r="B21" s="71" t="s">
        <v>52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AB21" s="71" t="s">
        <v>52</v>
      </c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BB21" s="71" t="s">
        <v>53</v>
      </c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CB21" s="71" t="s">
        <v>56</v>
      </c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</row>
    <row r="22" spans="2:119" s="21" customFormat="1" ht="18" customHeight="1" x14ac:dyDescent="0.4">
      <c r="B22" s="71" t="s">
        <v>140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AB22" s="71" t="s">
        <v>141</v>
      </c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BB22" s="71" t="s">
        <v>141</v>
      </c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CB22" s="71" t="s">
        <v>141</v>
      </c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DL22" s="71"/>
      <c r="DM22" s="71"/>
      <c r="DN22" s="71"/>
      <c r="DO22" s="71"/>
    </row>
    <row r="23" spans="2:119" ht="33" customHeight="1" x14ac:dyDescent="0.4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</row>
    <row r="24" spans="2:119" ht="18" customHeight="1" x14ac:dyDescent="0.4">
      <c r="B24" s="72" t="s">
        <v>72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</row>
    <row r="25" spans="2:119" ht="18" customHeight="1" x14ac:dyDescent="0.4"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</row>
    <row r="26" spans="2:119" ht="18" customHeight="1" x14ac:dyDescent="0.4">
      <c r="P26" s="90" t="s">
        <v>54</v>
      </c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N26" s="90" t="s">
        <v>55</v>
      </c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</row>
    <row r="27" spans="2:119" ht="15" customHeight="1" x14ac:dyDescent="0.4"/>
    <row r="28" spans="2:119" ht="18" customHeight="1" x14ac:dyDescent="0.4">
      <c r="AY28" s="25"/>
      <c r="AZ28" s="25"/>
      <c r="BA28" s="33"/>
      <c r="BB28" s="25"/>
    </row>
    <row r="29" spans="2:119" ht="18" customHeight="1" x14ac:dyDescent="0.4">
      <c r="AL29" s="30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4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</row>
    <row r="30" spans="2:119" ht="8.25" customHeight="1" x14ac:dyDescent="0.4">
      <c r="O30" s="24"/>
      <c r="P30" s="87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88"/>
      <c r="BA30" s="35"/>
      <c r="BM30" s="24"/>
      <c r="BN30" s="87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88"/>
    </row>
    <row r="31" spans="2:119" ht="8.25" customHeight="1" x14ac:dyDescent="0.4">
      <c r="O31" s="24"/>
      <c r="P31" s="89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88"/>
      <c r="BA31" s="35"/>
      <c r="BM31" s="24"/>
      <c r="BN31" s="89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88"/>
    </row>
    <row r="32" spans="2:119" ht="8.25" customHeight="1" x14ac:dyDescent="0.4">
      <c r="O32" s="24"/>
      <c r="AM32" s="24"/>
      <c r="AY32" s="25"/>
      <c r="AZ32" s="25"/>
      <c r="BA32" s="33"/>
      <c r="BB32" s="25"/>
      <c r="BM32" s="24"/>
      <c r="CK32" s="24"/>
    </row>
    <row r="33" spans="5:101" ht="8.25" customHeight="1" x14ac:dyDescent="0.4">
      <c r="J33" s="22"/>
      <c r="K33" s="22"/>
      <c r="L33" s="22"/>
      <c r="M33" s="22"/>
      <c r="N33" s="22"/>
      <c r="O33" s="23"/>
      <c r="P33" s="22"/>
      <c r="Q33" s="22"/>
      <c r="R33" s="22"/>
      <c r="S33" s="22"/>
      <c r="T33" s="22"/>
      <c r="U33" s="22"/>
      <c r="AH33" s="22"/>
      <c r="AI33" s="22"/>
      <c r="AJ33" s="22"/>
      <c r="AK33" s="22"/>
      <c r="AL33" s="22"/>
      <c r="AM33" s="23"/>
      <c r="AN33" s="22"/>
      <c r="AO33" s="22"/>
      <c r="AP33" s="22"/>
      <c r="AQ33" s="22"/>
      <c r="AR33" s="22"/>
      <c r="AS33" s="22"/>
      <c r="AY33" s="25"/>
      <c r="AZ33" s="25"/>
      <c r="BA33" s="33"/>
      <c r="BB33" s="25"/>
      <c r="BH33" s="22"/>
      <c r="BI33" s="22"/>
      <c r="BJ33" s="22"/>
      <c r="BK33" s="22"/>
      <c r="BL33" s="22"/>
      <c r="BM33" s="23"/>
      <c r="BN33" s="22"/>
      <c r="BO33" s="22"/>
      <c r="BP33" s="22"/>
      <c r="BQ33" s="22"/>
      <c r="BR33" s="22"/>
      <c r="BS33" s="22"/>
      <c r="CF33" s="22"/>
      <c r="CG33" s="22"/>
      <c r="CH33" s="22"/>
      <c r="CI33" s="22"/>
      <c r="CJ33" s="22"/>
      <c r="CK33" s="23"/>
      <c r="CL33" s="22"/>
      <c r="CM33" s="22"/>
      <c r="CN33" s="22"/>
      <c r="CO33" s="22"/>
      <c r="CP33" s="22"/>
      <c r="CQ33" s="22"/>
    </row>
    <row r="34" spans="5:101" ht="18" customHeight="1" x14ac:dyDescent="0.4">
      <c r="I34" s="24"/>
      <c r="J34" s="81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3"/>
      <c r="AG34" s="24"/>
      <c r="AH34" s="81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3"/>
      <c r="BA34" s="35"/>
      <c r="BG34" s="24"/>
      <c r="BH34" s="81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3"/>
      <c r="CE34" s="24"/>
      <c r="CF34" s="81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3"/>
    </row>
    <row r="35" spans="5:101" ht="18" customHeight="1" x14ac:dyDescent="0.4">
      <c r="G35" s="22"/>
      <c r="H35" s="22"/>
      <c r="I35" s="23"/>
      <c r="J35" s="22"/>
      <c r="K35" s="22"/>
      <c r="L35" s="22"/>
      <c r="S35" s="22"/>
      <c r="T35" s="22"/>
      <c r="U35" s="23"/>
      <c r="V35" s="22"/>
      <c r="W35" s="22"/>
      <c r="X35" s="22"/>
      <c r="AE35" s="26"/>
      <c r="AF35" s="26"/>
      <c r="AG35" s="27"/>
      <c r="AH35" s="26"/>
      <c r="AI35" s="26"/>
      <c r="AJ35" s="26"/>
      <c r="AQ35" s="22"/>
      <c r="AR35" s="22"/>
      <c r="AS35" s="23"/>
      <c r="AT35" s="22"/>
      <c r="AU35" s="22"/>
      <c r="AV35" s="22"/>
      <c r="BA35" s="35"/>
      <c r="BE35" s="22"/>
      <c r="BF35" s="22"/>
      <c r="BG35" s="23"/>
      <c r="BH35" s="22"/>
      <c r="BI35" s="22"/>
      <c r="BJ35" s="22"/>
      <c r="BQ35" s="22"/>
      <c r="BR35" s="22"/>
      <c r="BS35" s="23"/>
      <c r="BT35" s="22"/>
      <c r="BU35" s="22"/>
      <c r="BV35" s="22"/>
      <c r="CC35" s="22"/>
      <c r="CD35" s="22"/>
      <c r="CE35" s="23"/>
      <c r="CF35" s="22"/>
      <c r="CG35" s="22"/>
      <c r="CH35" s="22"/>
      <c r="CO35" s="22"/>
      <c r="CP35" s="22"/>
      <c r="CQ35" s="23"/>
      <c r="CR35" s="22"/>
      <c r="CS35" s="22"/>
      <c r="CT35" s="22"/>
    </row>
    <row r="36" spans="5:101" ht="18" customHeight="1" x14ac:dyDescent="0.4">
      <c r="F36" s="24"/>
      <c r="G36" s="81"/>
      <c r="H36" s="82"/>
      <c r="I36" s="82"/>
      <c r="J36" s="82"/>
      <c r="K36" s="82"/>
      <c r="L36" s="83"/>
      <c r="M36" s="28"/>
      <c r="R36" s="24"/>
      <c r="S36" s="81"/>
      <c r="T36" s="82"/>
      <c r="U36" s="82"/>
      <c r="V36" s="82"/>
      <c r="W36" s="82"/>
      <c r="X36" s="83"/>
      <c r="Y36" s="28"/>
      <c r="Z36" s="28"/>
      <c r="AD36" s="24"/>
      <c r="AE36" s="81"/>
      <c r="AF36" s="82"/>
      <c r="AG36" s="82"/>
      <c r="AH36" s="82"/>
      <c r="AI36" s="82"/>
      <c r="AJ36" s="83"/>
      <c r="AP36" s="24"/>
      <c r="AQ36" s="81"/>
      <c r="AR36" s="82"/>
      <c r="AS36" s="82"/>
      <c r="AT36" s="82"/>
      <c r="AU36" s="82"/>
      <c r="AV36" s="83"/>
      <c r="BA36" s="35"/>
      <c r="BC36" s="28"/>
      <c r="BD36" s="29"/>
      <c r="BE36" s="81"/>
      <c r="BF36" s="82"/>
      <c r="BG36" s="82"/>
      <c r="BH36" s="82"/>
      <c r="BI36" s="82"/>
      <c r="BJ36" s="83"/>
      <c r="BP36" s="24"/>
      <c r="BQ36" s="81"/>
      <c r="BR36" s="82"/>
      <c r="BS36" s="82"/>
      <c r="BT36" s="82"/>
      <c r="BU36" s="82"/>
      <c r="BV36" s="83"/>
      <c r="CB36" s="24"/>
      <c r="CC36" s="81"/>
      <c r="CD36" s="82"/>
      <c r="CE36" s="82"/>
      <c r="CF36" s="82"/>
      <c r="CG36" s="82"/>
      <c r="CH36" s="83"/>
      <c r="CI36" s="28"/>
      <c r="CN36" s="24"/>
      <c r="CO36" s="81"/>
      <c r="CP36" s="82"/>
      <c r="CQ36" s="82"/>
      <c r="CR36" s="82"/>
      <c r="CS36" s="82"/>
      <c r="CT36" s="83"/>
    </row>
    <row r="37" spans="5:101" ht="18" customHeight="1" x14ac:dyDescent="0.4">
      <c r="F37" s="23"/>
      <c r="L37" s="23"/>
      <c r="R37" s="23"/>
      <c r="X37" s="23"/>
      <c r="AD37" s="23"/>
      <c r="AJ37" s="23"/>
      <c r="AP37" s="23"/>
      <c r="AV37" s="23"/>
      <c r="BA37" s="35"/>
      <c r="BD37" s="23"/>
      <c r="BJ37" s="23"/>
      <c r="BP37" s="23"/>
      <c r="BV37" s="23"/>
      <c r="CB37" s="23"/>
      <c r="CH37" s="23"/>
      <c r="CN37" s="23"/>
      <c r="CT37" s="23"/>
    </row>
    <row r="38" spans="5:101" ht="18" customHeight="1" x14ac:dyDescent="0.4">
      <c r="E38" s="84" t="s">
        <v>31</v>
      </c>
      <c r="F38" s="84"/>
      <c r="G38" s="84"/>
      <c r="H38" s="84"/>
      <c r="K38" s="84" t="s">
        <v>32</v>
      </c>
      <c r="L38" s="84"/>
      <c r="M38" s="84"/>
      <c r="N38" s="84"/>
      <c r="Q38" s="84" t="s">
        <v>33</v>
      </c>
      <c r="R38" s="84"/>
      <c r="S38" s="84"/>
      <c r="T38" s="84"/>
      <c r="W38" s="84" t="s">
        <v>34</v>
      </c>
      <c r="X38" s="84"/>
      <c r="Y38" s="84"/>
      <c r="Z38" s="84"/>
      <c r="AC38" s="84" t="s">
        <v>35</v>
      </c>
      <c r="AD38" s="84"/>
      <c r="AE38" s="84"/>
      <c r="AF38" s="84"/>
      <c r="AI38" s="84" t="s">
        <v>36</v>
      </c>
      <c r="AJ38" s="84"/>
      <c r="AK38" s="84"/>
      <c r="AL38" s="84"/>
      <c r="AO38" s="84" t="s">
        <v>37</v>
      </c>
      <c r="AP38" s="84"/>
      <c r="AQ38" s="84"/>
      <c r="AR38" s="84"/>
      <c r="AU38" s="84" t="s">
        <v>38</v>
      </c>
      <c r="AV38" s="84"/>
      <c r="AW38" s="84"/>
      <c r="AX38" s="84"/>
      <c r="BA38" s="35"/>
      <c r="BC38" s="84" t="s">
        <v>39</v>
      </c>
      <c r="BD38" s="84"/>
      <c r="BE38" s="84"/>
      <c r="BF38" s="84"/>
      <c r="BI38" s="84" t="s">
        <v>40</v>
      </c>
      <c r="BJ38" s="84"/>
      <c r="BK38" s="84"/>
      <c r="BL38" s="84"/>
      <c r="BO38" s="84" t="s">
        <v>41</v>
      </c>
      <c r="BP38" s="84"/>
      <c r="BQ38" s="84"/>
      <c r="BR38" s="84"/>
      <c r="BU38" s="84" t="s">
        <v>42</v>
      </c>
      <c r="BV38" s="84"/>
      <c r="BW38" s="84"/>
      <c r="BX38" s="84"/>
      <c r="CA38" s="84" t="s">
        <v>43</v>
      </c>
      <c r="CB38" s="84"/>
      <c r="CC38" s="84"/>
      <c r="CD38" s="84"/>
      <c r="CG38" s="84" t="s">
        <v>44</v>
      </c>
      <c r="CH38" s="84"/>
      <c r="CI38" s="84"/>
      <c r="CJ38" s="84"/>
      <c r="CM38" s="84" t="s">
        <v>45</v>
      </c>
      <c r="CN38" s="84"/>
      <c r="CO38" s="84"/>
      <c r="CP38" s="84"/>
      <c r="CS38" s="84" t="s">
        <v>46</v>
      </c>
      <c r="CT38" s="84"/>
      <c r="CU38" s="84"/>
      <c r="CV38" s="84"/>
    </row>
    <row r="39" spans="5:101" ht="18" customHeight="1" x14ac:dyDescent="0.4">
      <c r="E39" s="80"/>
      <c r="F39" s="80"/>
      <c r="G39" s="80"/>
      <c r="H39" s="80"/>
      <c r="I39" s="17"/>
      <c r="J39" s="17"/>
      <c r="K39" s="80"/>
      <c r="L39" s="80"/>
      <c r="M39" s="80"/>
      <c r="N39" s="80"/>
      <c r="O39" s="17"/>
      <c r="P39" s="17"/>
      <c r="Q39" s="80"/>
      <c r="R39" s="80"/>
      <c r="S39" s="80"/>
      <c r="T39" s="80"/>
      <c r="U39" s="17"/>
      <c r="V39" s="17"/>
      <c r="W39" s="80"/>
      <c r="X39" s="80"/>
      <c r="Y39" s="80"/>
      <c r="Z39" s="80"/>
      <c r="AA39" s="17"/>
      <c r="AB39" s="17"/>
      <c r="AC39" s="80"/>
      <c r="AD39" s="80"/>
      <c r="AE39" s="80"/>
      <c r="AF39" s="80"/>
      <c r="AG39" s="17"/>
      <c r="AH39" s="17"/>
      <c r="AI39" s="80"/>
      <c r="AJ39" s="80"/>
      <c r="AK39" s="80"/>
      <c r="AL39" s="80"/>
      <c r="AM39" s="17"/>
      <c r="AN39" s="17"/>
      <c r="AO39" s="80"/>
      <c r="AP39" s="80"/>
      <c r="AQ39" s="80"/>
      <c r="AR39" s="80"/>
      <c r="AS39" s="17"/>
      <c r="AT39" s="17"/>
      <c r="AU39" s="80"/>
      <c r="AV39" s="80"/>
      <c r="AW39" s="80"/>
      <c r="AX39" s="80"/>
      <c r="AY39" s="17"/>
      <c r="AZ39" s="17"/>
      <c r="BA39" s="36"/>
      <c r="BB39" s="17"/>
      <c r="BC39" s="80"/>
      <c r="BD39" s="80"/>
      <c r="BE39" s="80"/>
      <c r="BF39" s="80"/>
      <c r="BG39" s="17"/>
      <c r="BH39" s="17"/>
      <c r="BI39" s="80"/>
      <c r="BJ39" s="80"/>
      <c r="BK39" s="80"/>
      <c r="BL39" s="80"/>
      <c r="BM39" s="17"/>
      <c r="BN39" s="17"/>
      <c r="BO39" s="80"/>
      <c r="BP39" s="80"/>
      <c r="BQ39" s="80"/>
      <c r="BR39" s="80"/>
      <c r="BS39" s="17"/>
      <c r="BT39" s="17"/>
      <c r="BU39" s="80"/>
      <c r="BV39" s="80"/>
      <c r="BW39" s="80"/>
      <c r="BX39" s="80"/>
      <c r="BY39" s="17"/>
      <c r="BZ39" s="17"/>
      <c r="CA39" s="80"/>
      <c r="CB39" s="80"/>
      <c r="CC39" s="80"/>
      <c r="CD39" s="80"/>
      <c r="CE39" s="17"/>
      <c r="CF39" s="17"/>
      <c r="CG39" s="80"/>
      <c r="CH39" s="80"/>
      <c r="CI39" s="80"/>
      <c r="CJ39" s="80"/>
      <c r="CK39" s="17"/>
      <c r="CL39" s="17"/>
      <c r="CM39" s="80"/>
      <c r="CN39" s="80"/>
      <c r="CO39" s="80"/>
      <c r="CP39" s="80"/>
      <c r="CQ39" s="17"/>
      <c r="CR39" s="17"/>
      <c r="CS39" s="86"/>
      <c r="CT39" s="86"/>
      <c r="CU39" s="86"/>
      <c r="CV39" s="86"/>
      <c r="CW39" s="18"/>
    </row>
    <row r="40" spans="5:101" ht="18" customHeight="1" x14ac:dyDescent="0.4">
      <c r="E40" s="80"/>
      <c r="F40" s="80"/>
      <c r="G40" s="80"/>
      <c r="H40" s="80"/>
      <c r="I40" s="17"/>
      <c r="J40" s="17"/>
      <c r="K40" s="80"/>
      <c r="L40" s="80"/>
      <c r="M40" s="80"/>
      <c r="N40" s="80"/>
      <c r="O40" s="17"/>
      <c r="P40" s="17"/>
      <c r="Q40" s="80"/>
      <c r="R40" s="80"/>
      <c r="S40" s="80"/>
      <c r="T40" s="80"/>
      <c r="U40" s="17"/>
      <c r="V40" s="17"/>
      <c r="W40" s="80"/>
      <c r="X40" s="80"/>
      <c r="Y40" s="80"/>
      <c r="Z40" s="80"/>
      <c r="AA40" s="17"/>
      <c r="AB40" s="17"/>
      <c r="AC40" s="80"/>
      <c r="AD40" s="80"/>
      <c r="AE40" s="80"/>
      <c r="AF40" s="80"/>
      <c r="AG40" s="17"/>
      <c r="AH40" s="17"/>
      <c r="AI40" s="80"/>
      <c r="AJ40" s="80"/>
      <c r="AK40" s="80"/>
      <c r="AL40" s="80"/>
      <c r="AM40" s="17"/>
      <c r="AN40" s="17"/>
      <c r="AO40" s="80"/>
      <c r="AP40" s="80"/>
      <c r="AQ40" s="80"/>
      <c r="AR40" s="80"/>
      <c r="AS40" s="17"/>
      <c r="AT40" s="17"/>
      <c r="AU40" s="80"/>
      <c r="AV40" s="80"/>
      <c r="AW40" s="80"/>
      <c r="AX40" s="80"/>
      <c r="AY40" s="17"/>
      <c r="AZ40" s="17"/>
      <c r="BA40" s="36"/>
      <c r="BB40" s="17"/>
      <c r="BC40" s="80"/>
      <c r="BD40" s="80"/>
      <c r="BE40" s="80"/>
      <c r="BF40" s="80"/>
      <c r="BG40" s="17"/>
      <c r="BH40" s="17"/>
      <c r="BI40" s="80"/>
      <c r="BJ40" s="80"/>
      <c r="BK40" s="80"/>
      <c r="BL40" s="80"/>
      <c r="BM40" s="17"/>
      <c r="BN40" s="17"/>
      <c r="BO40" s="80"/>
      <c r="BP40" s="80"/>
      <c r="BQ40" s="80"/>
      <c r="BR40" s="80"/>
      <c r="BS40" s="17"/>
      <c r="BT40" s="17"/>
      <c r="BU40" s="80"/>
      <c r="BV40" s="80"/>
      <c r="BW40" s="80"/>
      <c r="BX40" s="80"/>
      <c r="BY40" s="17"/>
      <c r="BZ40" s="17"/>
      <c r="CA40" s="80"/>
      <c r="CB40" s="80"/>
      <c r="CC40" s="80"/>
      <c r="CD40" s="80"/>
      <c r="CE40" s="17"/>
      <c r="CF40" s="17"/>
      <c r="CG40" s="80"/>
      <c r="CH40" s="80"/>
      <c r="CI40" s="80"/>
      <c r="CJ40" s="80"/>
      <c r="CK40" s="17"/>
      <c r="CL40" s="17"/>
      <c r="CM40" s="80"/>
      <c r="CN40" s="80"/>
      <c r="CO40" s="80"/>
      <c r="CP40" s="80"/>
      <c r="CQ40" s="17"/>
      <c r="CR40" s="17"/>
      <c r="CS40" s="86"/>
      <c r="CT40" s="86"/>
      <c r="CU40" s="86"/>
      <c r="CV40" s="86"/>
      <c r="CW40" s="18"/>
    </row>
    <row r="41" spans="5:101" ht="18" customHeight="1" x14ac:dyDescent="0.4">
      <c r="E41" s="80"/>
      <c r="F41" s="80"/>
      <c r="G41" s="80"/>
      <c r="H41" s="80"/>
      <c r="I41" s="17"/>
      <c r="J41" s="17"/>
      <c r="K41" s="80"/>
      <c r="L41" s="80"/>
      <c r="M41" s="80"/>
      <c r="N41" s="80"/>
      <c r="O41" s="17"/>
      <c r="P41" s="17"/>
      <c r="Q41" s="80"/>
      <c r="R41" s="80"/>
      <c r="S41" s="80"/>
      <c r="T41" s="80"/>
      <c r="U41" s="17"/>
      <c r="V41" s="17"/>
      <c r="W41" s="80"/>
      <c r="X41" s="80"/>
      <c r="Y41" s="80"/>
      <c r="Z41" s="80"/>
      <c r="AA41" s="17"/>
      <c r="AB41" s="17"/>
      <c r="AC41" s="80"/>
      <c r="AD41" s="80"/>
      <c r="AE41" s="80"/>
      <c r="AF41" s="80"/>
      <c r="AG41" s="17"/>
      <c r="AH41" s="17"/>
      <c r="AI41" s="80"/>
      <c r="AJ41" s="80"/>
      <c r="AK41" s="80"/>
      <c r="AL41" s="80"/>
      <c r="AM41" s="17"/>
      <c r="AN41" s="17"/>
      <c r="AO41" s="80"/>
      <c r="AP41" s="80"/>
      <c r="AQ41" s="80"/>
      <c r="AR41" s="80"/>
      <c r="AS41" s="17"/>
      <c r="AT41" s="17"/>
      <c r="AU41" s="80"/>
      <c r="AV41" s="80"/>
      <c r="AW41" s="80"/>
      <c r="AX41" s="80"/>
      <c r="AY41" s="17"/>
      <c r="AZ41" s="17"/>
      <c r="BA41" s="36"/>
      <c r="BB41" s="17"/>
      <c r="BC41" s="80"/>
      <c r="BD41" s="80"/>
      <c r="BE41" s="80"/>
      <c r="BF41" s="80"/>
      <c r="BG41" s="17"/>
      <c r="BH41" s="17"/>
      <c r="BI41" s="80"/>
      <c r="BJ41" s="80"/>
      <c r="BK41" s="80"/>
      <c r="BL41" s="80"/>
      <c r="BM41" s="17"/>
      <c r="BN41" s="17"/>
      <c r="BO41" s="80"/>
      <c r="BP41" s="80"/>
      <c r="BQ41" s="80"/>
      <c r="BR41" s="80"/>
      <c r="BS41" s="17"/>
      <c r="BT41" s="17"/>
      <c r="BU41" s="80"/>
      <c r="BV41" s="80"/>
      <c r="BW41" s="80"/>
      <c r="BX41" s="80"/>
      <c r="BY41" s="17"/>
      <c r="BZ41" s="17"/>
      <c r="CA41" s="80"/>
      <c r="CB41" s="80"/>
      <c r="CC41" s="80"/>
      <c r="CD41" s="80"/>
      <c r="CE41" s="17"/>
      <c r="CF41" s="17"/>
      <c r="CG41" s="80"/>
      <c r="CH41" s="80"/>
      <c r="CI41" s="80"/>
      <c r="CJ41" s="80"/>
      <c r="CK41" s="17"/>
      <c r="CL41" s="17"/>
      <c r="CM41" s="80"/>
      <c r="CN41" s="80"/>
      <c r="CO41" s="80"/>
      <c r="CP41" s="80"/>
      <c r="CQ41" s="17"/>
      <c r="CR41" s="17"/>
      <c r="CS41" s="86"/>
      <c r="CT41" s="86"/>
      <c r="CU41" s="86"/>
      <c r="CV41" s="86"/>
      <c r="CW41" s="18"/>
    </row>
    <row r="42" spans="5:101" ht="18" customHeight="1" x14ac:dyDescent="0.4">
      <c r="E42" s="80"/>
      <c r="F42" s="80"/>
      <c r="G42" s="80"/>
      <c r="H42" s="80"/>
      <c r="I42" s="17"/>
      <c r="J42" s="17"/>
      <c r="K42" s="80"/>
      <c r="L42" s="80"/>
      <c r="M42" s="80"/>
      <c r="N42" s="80"/>
      <c r="O42" s="17"/>
      <c r="P42" s="17"/>
      <c r="Q42" s="80"/>
      <c r="R42" s="80"/>
      <c r="S42" s="80"/>
      <c r="T42" s="80"/>
      <c r="U42" s="17"/>
      <c r="V42" s="17"/>
      <c r="W42" s="80"/>
      <c r="X42" s="80"/>
      <c r="Y42" s="80"/>
      <c r="Z42" s="80"/>
      <c r="AA42" s="17"/>
      <c r="AB42" s="17"/>
      <c r="AC42" s="80"/>
      <c r="AD42" s="80"/>
      <c r="AE42" s="80"/>
      <c r="AF42" s="80"/>
      <c r="AG42" s="17"/>
      <c r="AH42" s="17"/>
      <c r="AI42" s="80"/>
      <c r="AJ42" s="80"/>
      <c r="AK42" s="80"/>
      <c r="AL42" s="80"/>
      <c r="AM42" s="17"/>
      <c r="AN42" s="17"/>
      <c r="AO42" s="80"/>
      <c r="AP42" s="80"/>
      <c r="AQ42" s="80"/>
      <c r="AR42" s="80"/>
      <c r="AS42" s="17"/>
      <c r="AT42" s="17"/>
      <c r="AU42" s="80"/>
      <c r="AV42" s="80"/>
      <c r="AW42" s="80"/>
      <c r="AX42" s="80"/>
      <c r="AY42" s="17"/>
      <c r="AZ42" s="17"/>
      <c r="BA42" s="36"/>
      <c r="BB42" s="17"/>
      <c r="BC42" s="80"/>
      <c r="BD42" s="80"/>
      <c r="BE42" s="80"/>
      <c r="BF42" s="80"/>
      <c r="BG42" s="17"/>
      <c r="BH42" s="17"/>
      <c r="BI42" s="80"/>
      <c r="BJ42" s="80"/>
      <c r="BK42" s="80"/>
      <c r="BL42" s="80"/>
      <c r="BM42" s="17"/>
      <c r="BN42" s="17"/>
      <c r="BO42" s="80"/>
      <c r="BP42" s="80"/>
      <c r="BQ42" s="80"/>
      <c r="BR42" s="80"/>
      <c r="BS42" s="17"/>
      <c r="BT42" s="17"/>
      <c r="BU42" s="80"/>
      <c r="BV42" s="80"/>
      <c r="BW42" s="80"/>
      <c r="BX42" s="80"/>
      <c r="BY42" s="17"/>
      <c r="BZ42" s="17"/>
      <c r="CA42" s="80"/>
      <c r="CB42" s="80"/>
      <c r="CC42" s="80"/>
      <c r="CD42" s="80"/>
      <c r="CE42" s="17"/>
      <c r="CF42" s="17"/>
      <c r="CG42" s="80"/>
      <c r="CH42" s="80"/>
      <c r="CI42" s="80"/>
      <c r="CJ42" s="80"/>
      <c r="CK42" s="17"/>
      <c r="CL42" s="17"/>
      <c r="CM42" s="80"/>
      <c r="CN42" s="80"/>
      <c r="CO42" s="80"/>
      <c r="CP42" s="80"/>
      <c r="CQ42" s="17"/>
      <c r="CR42" s="17"/>
      <c r="CS42" s="86"/>
      <c r="CT42" s="86"/>
      <c r="CU42" s="86"/>
      <c r="CV42" s="86"/>
      <c r="CW42" s="18"/>
    </row>
    <row r="43" spans="5:101" ht="18" customHeight="1" x14ac:dyDescent="0.4">
      <c r="E43" s="80"/>
      <c r="F43" s="80"/>
      <c r="G43" s="80"/>
      <c r="H43" s="80"/>
      <c r="I43" s="17"/>
      <c r="J43" s="17"/>
      <c r="K43" s="80"/>
      <c r="L43" s="80"/>
      <c r="M43" s="80"/>
      <c r="N43" s="80"/>
      <c r="O43" s="17"/>
      <c r="P43" s="17"/>
      <c r="Q43" s="80"/>
      <c r="R43" s="80"/>
      <c r="S43" s="80"/>
      <c r="T43" s="80"/>
      <c r="U43" s="17"/>
      <c r="V43" s="17"/>
      <c r="W43" s="80"/>
      <c r="X43" s="80"/>
      <c r="Y43" s="80"/>
      <c r="Z43" s="80"/>
      <c r="AA43" s="17"/>
      <c r="AB43" s="17"/>
      <c r="AC43" s="80"/>
      <c r="AD43" s="80"/>
      <c r="AE43" s="80"/>
      <c r="AF43" s="80"/>
      <c r="AG43" s="17"/>
      <c r="AH43" s="17"/>
      <c r="AI43" s="80"/>
      <c r="AJ43" s="80"/>
      <c r="AK43" s="80"/>
      <c r="AL43" s="80"/>
      <c r="AM43" s="17"/>
      <c r="AN43" s="17"/>
      <c r="AO43" s="80"/>
      <c r="AP43" s="80"/>
      <c r="AQ43" s="80"/>
      <c r="AR43" s="80"/>
      <c r="AS43" s="17"/>
      <c r="AT43" s="17"/>
      <c r="AU43" s="80"/>
      <c r="AV43" s="80"/>
      <c r="AW43" s="80"/>
      <c r="AX43" s="80"/>
      <c r="AY43" s="17"/>
      <c r="AZ43" s="17"/>
      <c r="BA43" s="36"/>
      <c r="BB43" s="17"/>
      <c r="BC43" s="80"/>
      <c r="BD43" s="80"/>
      <c r="BE43" s="80"/>
      <c r="BF43" s="80"/>
      <c r="BG43" s="17"/>
      <c r="BH43" s="17"/>
      <c r="BI43" s="80"/>
      <c r="BJ43" s="80"/>
      <c r="BK43" s="80"/>
      <c r="BL43" s="80"/>
      <c r="BM43" s="17"/>
      <c r="BN43" s="17"/>
      <c r="BO43" s="80"/>
      <c r="BP43" s="80"/>
      <c r="BQ43" s="80"/>
      <c r="BR43" s="80"/>
      <c r="BS43" s="17"/>
      <c r="BT43" s="17"/>
      <c r="BU43" s="80"/>
      <c r="BV43" s="80"/>
      <c r="BW43" s="80"/>
      <c r="BX43" s="80"/>
      <c r="BY43" s="17"/>
      <c r="BZ43" s="17"/>
      <c r="CA43" s="80"/>
      <c r="CB43" s="80"/>
      <c r="CC43" s="80"/>
      <c r="CD43" s="80"/>
      <c r="CE43" s="17"/>
      <c r="CF43" s="17"/>
      <c r="CG43" s="80"/>
      <c r="CH43" s="80"/>
      <c r="CI43" s="80"/>
      <c r="CJ43" s="80"/>
      <c r="CK43" s="17"/>
      <c r="CL43" s="17"/>
      <c r="CM43" s="80"/>
      <c r="CN43" s="80"/>
      <c r="CO43" s="80"/>
      <c r="CP43" s="80"/>
      <c r="CQ43" s="17"/>
      <c r="CR43" s="17"/>
      <c r="CS43" s="86"/>
      <c r="CT43" s="86"/>
      <c r="CU43" s="86"/>
      <c r="CV43" s="86"/>
      <c r="CW43" s="18"/>
    </row>
    <row r="44" spans="5:101" ht="18" customHeight="1" x14ac:dyDescent="0.4">
      <c r="E44" s="80"/>
      <c r="F44" s="80"/>
      <c r="G44" s="80"/>
      <c r="H44" s="80"/>
      <c r="I44" s="17"/>
      <c r="J44" s="17"/>
      <c r="K44" s="80"/>
      <c r="L44" s="80"/>
      <c r="M44" s="80"/>
      <c r="N44" s="80"/>
      <c r="O44" s="17"/>
      <c r="P44" s="17"/>
      <c r="Q44" s="80"/>
      <c r="R44" s="80"/>
      <c r="S44" s="80"/>
      <c r="T44" s="80"/>
      <c r="U44" s="17"/>
      <c r="V44" s="17"/>
      <c r="W44" s="80"/>
      <c r="X44" s="80"/>
      <c r="Y44" s="80"/>
      <c r="Z44" s="80"/>
      <c r="AA44" s="17"/>
      <c r="AB44" s="17"/>
      <c r="AC44" s="80"/>
      <c r="AD44" s="80"/>
      <c r="AE44" s="80"/>
      <c r="AF44" s="80"/>
      <c r="AG44" s="17"/>
      <c r="AH44" s="17"/>
      <c r="AI44" s="80"/>
      <c r="AJ44" s="80"/>
      <c r="AK44" s="80"/>
      <c r="AL44" s="80"/>
      <c r="AM44" s="17"/>
      <c r="AN44" s="17"/>
      <c r="AO44" s="80"/>
      <c r="AP44" s="80"/>
      <c r="AQ44" s="80"/>
      <c r="AR44" s="80"/>
      <c r="AS44" s="17"/>
      <c r="AT44" s="17"/>
      <c r="AU44" s="80"/>
      <c r="AV44" s="80"/>
      <c r="AW44" s="80"/>
      <c r="AX44" s="80"/>
      <c r="AY44" s="17"/>
      <c r="AZ44" s="17"/>
      <c r="BA44" s="36"/>
      <c r="BB44" s="17"/>
      <c r="BC44" s="80"/>
      <c r="BD44" s="80"/>
      <c r="BE44" s="80"/>
      <c r="BF44" s="80"/>
      <c r="BG44" s="17"/>
      <c r="BH44" s="17"/>
      <c r="BI44" s="80"/>
      <c r="BJ44" s="80"/>
      <c r="BK44" s="80"/>
      <c r="BL44" s="80"/>
      <c r="BM44" s="17"/>
      <c r="BN44" s="17"/>
      <c r="BO44" s="80"/>
      <c r="BP44" s="80"/>
      <c r="BQ44" s="80"/>
      <c r="BR44" s="80"/>
      <c r="BS44" s="17"/>
      <c r="BT44" s="17"/>
      <c r="BU44" s="80"/>
      <c r="BV44" s="80"/>
      <c r="BW44" s="80"/>
      <c r="BX44" s="80"/>
      <c r="BY44" s="17"/>
      <c r="BZ44" s="17"/>
      <c r="CA44" s="80"/>
      <c r="CB44" s="80"/>
      <c r="CC44" s="80"/>
      <c r="CD44" s="80"/>
      <c r="CE44" s="17"/>
      <c r="CF44" s="17"/>
      <c r="CG44" s="80"/>
      <c r="CH44" s="80"/>
      <c r="CI44" s="80"/>
      <c r="CJ44" s="80"/>
      <c r="CK44" s="17"/>
      <c r="CL44" s="17"/>
      <c r="CM44" s="80"/>
      <c r="CN44" s="80"/>
      <c r="CO44" s="80"/>
      <c r="CP44" s="80"/>
      <c r="CQ44" s="17"/>
      <c r="CR44" s="17"/>
      <c r="CS44" s="86"/>
      <c r="CT44" s="86"/>
      <c r="CU44" s="86"/>
      <c r="CV44" s="86"/>
      <c r="CW44" s="18"/>
    </row>
    <row r="45" spans="5:101" ht="18" customHeight="1" x14ac:dyDescent="0.4">
      <c r="E45" s="80"/>
      <c r="F45" s="80"/>
      <c r="G45" s="80"/>
      <c r="H45" s="80"/>
      <c r="I45" s="17"/>
      <c r="J45" s="17"/>
      <c r="K45" s="80"/>
      <c r="L45" s="80"/>
      <c r="M45" s="80"/>
      <c r="N45" s="80"/>
      <c r="O45" s="17"/>
      <c r="P45" s="17"/>
      <c r="Q45" s="80"/>
      <c r="R45" s="80"/>
      <c r="S45" s="80"/>
      <c r="T45" s="80"/>
      <c r="U45" s="17"/>
      <c r="V45" s="17"/>
      <c r="W45" s="80"/>
      <c r="X45" s="80"/>
      <c r="Y45" s="80"/>
      <c r="Z45" s="80"/>
      <c r="AA45" s="17"/>
      <c r="AB45" s="17"/>
      <c r="AC45" s="80"/>
      <c r="AD45" s="80"/>
      <c r="AE45" s="80"/>
      <c r="AF45" s="80"/>
      <c r="AG45" s="17"/>
      <c r="AH45" s="17"/>
      <c r="AI45" s="80"/>
      <c r="AJ45" s="80"/>
      <c r="AK45" s="80"/>
      <c r="AL45" s="80"/>
      <c r="AM45" s="17"/>
      <c r="AN45" s="17"/>
      <c r="AO45" s="80"/>
      <c r="AP45" s="80"/>
      <c r="AQ45" s="80"/>
      <c r="AR45" s="80"/>
      <c r="AS45" s="17"/>
      <c r="AT45" s="17"/>
      <c r="AU45" s="80"/>
      <c r="AV45" s="80"/>
      <c r="AW45" s="80"/>
      <c r="AX45" s="80"/>
      <c r="AY45" s="17"/>
      <c r="AZ45" s="17"/>
      <c r="BA45" s="36"/>
      <c r="BB45" s="17"/>
      <c r="BC45" s="80"/>
      <c r="BD45" s="80"/>
      <c r="BE45" s="80"/>
      <c r="BF45" s="80"/>
      <c r="BG45" s="17"/>
      <c r="BH45" s="17"/>
      <c r="BI45" s="80"/>
      <c r="BJ45" s="80"/>
      <c r="BK45" s="80"/>
      <c r="BL45" s="80"/>
      <c r="BM45" s="17"/>
      <c r="BN45" s="17"/>
      <c r="BO45" s="80"/>
      <c r="BP45" s="80"/>
      <c r="BQ45" s="80"/>
      <c r="BR45" s="80"/>
      <c r="BS45" s="17"/>
      <c r="BT45" s="17"/>
      <c r="BU45" s="80"/>
      <c r="BV45" s="80"/>
      <c r="BW45" s="80"/>
      <c r="BX45" s="80"/>
      <c r="BY45" s="17"/>
      <c r="BZ45" s="17"/>
      <c r="CA45" s="80"/>
      <c r="CB45" s="80"/>
      <c r="CC45" s="80"/>
      <c r="CD45" s="80"/>
      <c r="CE45" s="17"/>
      <c r="CF45" s="17"/>
      <c r="CG45" s="80"/>
      <c r="CH45" s="80"/>
      <c r="CI45" s="80"/>
      <c r="CJ45" s="80"/>
      <c r="CK45" s="17"/>
      <c r="CL45" s="17"/>
      <c r="CM45" s="80"/>
      <c r="CN45" s="80"/>
      <c r="CO45" s="80"/>
      <c r="CP45" s="80"/>
      <c r="CQ45" s="17"/>
      <c r="CR45" s="17"/>
      <c r="CS45" s="86"/>
      <c r="CT45" s="86"/>
      <c r="CU45" s="86"/>
      <c r="CV45" s="86"/>
      <c r="CW45" s="18"/>
    </row>
    <row r="46" spans="5:101" ht="18" customHeight="1" x14ac:dyDescent="0.4">
      <c r="E46" s="80"/>
      <c r="F46" s="80"/>
      <c r="G46" s="80"/>
      <c r="H46" s="80"/>
      <c r="I46" s="17"/>
      <c r="J46" s="17"/>
      <c r="K46" s="80"/>
      <c r="L46" s="80"/>
      <c r="M46" s="80"/>
      <c r="N46" s="80"/>
      <c r="O46" s="17"/>
      <c r="P46" s="17"/>
      <c r="Q46" s="80"/>
      <c r="R46" s="80"/>
      <c r="S46" s="80"/>
      <c r="T46" s="80"/>
      <c r="U46" s="17"/>
      <c r="V46" s="17"/>
      <c r="W46" s="80"/>
      <c r="X46" s="80"/>
      <c r="Y46" s="80"/>
      <c r="Z46" s="80"/>
      <c r="AA46" s="17"/>
      <c r="AB46" s="17"/>
      <c r="AC46" s="80"/>
      <c r="AD46" s="80"/>
      <c r="AE46" s="80"/>
      <c r="AF46" s="80"/>
      <c r="AG46" s="17"/>
      <c r="AH46" s="17"/>
      <c r="AI46" s="80"/>
      <c r="AJ46" s="80"/>
      <c r="AK46" s="80"/>
      <c r="AL46" s="80"/>
      <c r="AM46" s="17"/>
      <c r="AN46" s="17"/>
      <c r="AO46" s="80"/>
      <c r="AP46" s="80"/>
      <c r="AQ46" s="80"/>
      <c r="AR46" s="80"/>
      <c r="AS46" s="17"/>
      <c r="AT46" s="17"/>
      <c r="AU46" s="80"/>
      <c r="AV46" s="80"/>
      <c r="AW46" s="80"/>
      <c r="AX46" s="80"/>
      <c r="AY46" s="17"/>
      <c r="AZ46" s="17"/>
      <c r="BA46" s="36"/>
      <c r="BB46" s="17"/>
      <c r="BC46" s="80"/>
      <c r="BD46" s="80"/>
      <c r="BE46" s="80"/>
      <c r="BF46" s="80"/>
      <c r="BG46" s="17"/>
      <c r="BH46" s="17"/>
      <c r="BI46" s="80"/>
      <c r="BJ46" s="80"/>
      <c r="BK46" s="80"/>
      <c r="BL46" s="80"/>
      <c r="BM46" s="17"/>
      <c r="BN46" s="17"/>
      <c r="BO46" s="80"/>
      <c r="BP46" s="80"/>
      <c r="BQ46" s="80"/>
      <c r="BR46" s="80"/>
      <c r="BS46" s="17"/>
      <c r="BT46" s="17"/>
      <c r="BU46" s="80"/>
      <c r="BV46" s="80"/>
      <c r="BW46" s="80"/>
      <c r="BX46" s="80"/>
      <c r="BY46" s="17"/>
      <c r="BZ46" s="17"/>
      <c r="CA46" s="80"/>
      <c r="CB46" s="80"/>
      <c r="CC46" s="80"/>
      <c r="CD46" s="80"/>
      <c r="CE46" s="17"/>
      <c r="CF46" s="17"/>
      <c r="CG46" s="80"/>
      <c r="CH46" s="80"/>
      <c r="CI46" s="80"/>
      <c r="CJ46" s="80"/>
      <c r="CK46" s="17"/>
      <c r="CL46" s="17"/>
      <c r="CM46" s="80"/>
      <c r="CN46" s="80"/>
      <c r="CO46" s="80"/>
      <c r="CP46" s="80"/>
      <c r="CQ46" s="17"/>
      <c r="CR46" s="17"/>
      <c r="CS46" s="86"/>
      <c r="CT46" s="86"/>
      <c r="CU46" s="86"/>
      <c r="CV46" s="86"/>
      <c r="CW46" s="18"/>
    </row>
    <row r="47" spans="5:101" ht="12" customHeight="1" x14ac:dyDescent="0.4">
      <c r="BA47" s="35"/>
    </row>
    <row r="48" spans="5:101" ht="18" customHeight="1" x14ac:dyDescent="0.4">
      <c r="E48" s="85" t="s">
        <v>84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BA48" s="35"/>
      <c r="BC48" s="85" t="s">
        <v>84</v>
      </c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</row>
    <row r="49" spans="2:100" ht="18.75" x14ac:dyDescent="0.4">
      <c r="E49" s="72" t="s">
        <v>134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</row>
    <row r="50" spans="2:100" ht="18.75" x14ac:dyDescent="0.4">
      <c r="E50" s="74" t="s">
        <v>135</v>
      </c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</row>
    <row r="52" spans="2:100" x14ac:dyDescent="0.4">
      <c r="B52" s="49"/>
      <c r="C52" s="49"/>
      <c r="D52" s="49"/>
      <c r="E52" s="49"/>
      <c r="F52" s="49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49"/>
      <c r="BB52" s="49"/>
    </row>
  </sheetData>
  <mergeCells count="152">
    <mergeCell ref="B1:CZ2"/>
    <mergeCell ref="B4:CZ4"/>
    <mergeCell ref="CB6:CD6"/>
    <mergeCell ref="CE6:CY6"/>
    <mergeCell ref="B8:D8"/>
    <mergeCell ref="AB8:AD8"/>
    <mergeCell ref="BB8:BD8"/>
    <mergeCell ref="CB8:CD8"/>
    <mergeCell ref="B6:D6"/>
    <mergeCell ref="E6:Y6"/>
    <mergeCell ref="AB6:AD6"/>
    <mergeCell ref="AE6:AY6"/>
    <mergeCell ref="BB6:BD6"/>
    <mergeCell ref="BE6:BY6"/>
    <mergeCell ref="B7:D7"/>
    <mergeCell ref="AB7:AD7"/>
    <mergeCell ref="BB7:BD7"/>
    <mergeCell ref="CB7:CD7"/>
    <mergeCell ref="E7:Y7"/>
    <mergeCell ref="E8:Y8"/>
    <mergeCell ref="AE7:AY7"/>
    <mergeCell ref="BE7:BY7"/>
    <mergeCell ref="CE7:CY7"/>
    <mergeCell ref="CE8:CY8"/>
    <mergeCell ref="B12:Y12"/>
    <mergeCell ref="AB12:AY12"/>
    <mergeCell ref="BB12:BY12"/>
    <mergeCell ref="CB12:CY12"/>
    <mergeCell ref="B13:Y13"/>
    <mergeCell ref="AB13:AY13"/>
    <mergeCell ref="BB13:BY13"/>
    <mergeCell ref="CB13:CY13"/>
    <mergeCell ref="CB9:CD9"/>
    <mergeCell ref="B10:D10"/>
    <mergeCell ref="AB10:AD10"/>
    <mergeCell ref="AE10:AY10"/>
    <mergeCell ref="BB10:BD10"/>
    <mergeCell ref="BE10:BY10"/>
    <mergeCell ref="CB10:CD10"/>
    <mergeCell ref="CE10:CY10"/>
    <mergeCell ref="B9:D9"/>
    <mergeCell ref="AB9:AD9"/>
    <mergeCell ref="BB9:BD9"/>
    <mergeCell ref="CE9:CY9"/>
    <mergeCell ref="E19:Y19"/>
    <mergeCell ref="AB19:AD19"/>
    <mergeCell ref="AE19:AY19"/>
    <mergeCell ref="CB15:CD15"/>
    <mergeCell ref="CE15:CY15"/>
    <mergeCell ref="B16:D16"/>
    <mergeCell ref="AB16:AD16"/>
    <mergeCell ref="BB16:BD16"/>
    <mergeCell ref="CB16:CD16"/>
    <mergeCell ref="B15:D15"/>
    <mergeCell ref="E15:Y15"/>
    <mergeCell ref="AB15:AD15"/>
    <mergeCell ref="AE15:AY15"/>
    <mergeCell ref="BB15:BD15"/>
    <mergeCell ref="BE15:BY15"/>
    <mergeCell ref="E16:Y16"/>
    <mergeCell ref="AE16:AY16"/>
    <mergeCell ref="BE16:BY16"/>
    <mergeCell ref="CE16:CY16"/>
    <mergeCell ref="BB19:BD19"/>
    <mergeCell ref="BE19:BY19"/>
    <mergeCell ref="CB19:CD19"/>
    <mergeCell ref="CE19:CY19"/>
    <mergeCell ref="Q38:T38"/>
    <mergeCell ref="W38:Z38"/>
    <mergeCell ref="AC38:AF38"/>
    <mergeCell ref="B21:Y21"/>
    <mergeCell ref="AB21:AY21"/>
    <mergeCell ref="BB21:BY21"/>
    <mergeCell ref="CB21:CY21"/>
    <mergeCell ref="CB17:CD17"/>
    <mergeCell ref="B18:D18"/>
    <mergeCell ref="AB18:AD18"/>
    <mergeCell ref="BB18:BD18"/>
    <mergeCell ref="CB18:CD18"/>
    <mergeCell ref="B17:D17"/>
    <mergeCell ref="AB17:AD17"/>
    <mergeCell ref="BB17:BD17"/>
    <mergeCell ref="E17:Y17"/>
    <mergeCell ref="E18:Y18"/>
    <mergeCell ref="AE17:AY17"/>
    <mergeCell ref="AE18:AY18"/>
    <mergeCell ref="BE17:BY17"/>
    <mergeCell ref="BE18:BY18"/>
    <mergeCell ref="CE17:CY17"/>
    <mergeCell ref="CE18:CY18"/>
    <mergeCell ref="B19:D19"/>
    <mergeCell ref="J34:U34"/>
    <mergeCell ref="AH34:AS34"/>
    <mergeCell ref="BH34:BS34"/>
    <mergeCell ref="B22:Y22"/>
    <mergeCell ref="AB22:AY22"/>
    <mergeCell ref="BB22:BY22"/>
    <mergeCell ref="CB22:CY22"/>
    <mergeCell ref="B24:CZ24"/>
    <mergeCell ref="CF34:CQ34"/>
    <mergeCell ref="P30:AM31"/>
    <mergeCell ref="BN30:CK31"/>
    <mergeCell ref="P26:AM26"/>
    <mergeCell ref="BN26:CK26"/>
    <mergeCell ref="BI38:BL38"/>
    <mergeCell ref="BO38:BR38"/>
    <mergeCell ref="E48:AX48"/>
    <mergeCell ref="BC48:CV48"/>
    <mergeCell ref="AO39:AR46"/>
    <mergeCell ref="AU39:AX46"/>
    <mergeCell ref="BC39:BF46"/>
    <mergeCell ref="BI39:BL46"/>
    <mergeCell ref="BO39:BR46"/>
    <mergeCell ref="BU39:BX46"/>
    <mergeCell ref="E39:H46"/>
    <mergeCell ref="K39:N46"/>
    <mergeCell ref="Q39:T46"/>
    <mergeCell ref="W39:Z46"/>
    <mergeCell ref="AC39:AF46"/>
    <mergeCell ref="AI39:AL46"/>
    <mergeCell ref="CS39:CV46"/>
    <mergeCell ref="AI38:AL38"/>
    <mergeCell ref="BU38:BX38"/>
    <mergeCell ref="AO38:AR38"/>
    <mergeCell ref="AU38:AX38"/>
    <mergeCell ref="BC38:BF38"/>
    <mergeCell ref="E38:H38"/>
    <mergeCell ref="K38:N38"/>
    <mergeCell ref="DL22:DO22"/>
    <mergeCell ref="E49:CV49"/>
    <mergeCell ref="E50:CV50"/>
    <mergeCell ref="BE8:BY8"/>
    <mergeCell ref="BE9:BY9"/>
    <mergeCell ref="AE8:AY8"/>
    <mergeCell ref="AE9:AY9"/>
    <mergeCell ref="E9:Y9"/>
    <mergeCell ref="E10:Y10"/>
    <mergeCell ref="CA39:CD46"/>
    <mergeCell ref="CG39:CJ46"/>
    <mergeCell ref="CM39:CP46"/>
    <mergeCell ref="G36:L36"/>
    <mergeCell ref="S36:X36"/>
    <mergeCell ref="AE36:AJ36"/>
    <mergeCell ref="AQ36:AV36"/>
    <mergeCell ref="BE36:BJ36"/>
    <mergeCell ref="BQ36:BV36"/>
    <mergeCell ref="CC36:CH36"/>
    <mergeCell ref="CO36:CT36"/>
    <mergeCell ref="CA38:CD38"/>
    <mergeCell ref="CG38:CJ38"/>
    <mergeCell ref="CM38:CP38"/>
    <mergeCell ref="CS38:CV38"/>
  </mergeCells>
  <phoneticPr fontId="1"/>
  <pageMargins left="0.70866141732283472" right="0.70866141732283472" top="0.35433070866141736" bottom="0.35433070866141736" header="0.31496062992125984" footer="0.31496062992125984"/>
  <pageSetup paperSize="9" scale="85" orientation="portrait" r:id="rId1"/>
  <colBreaks count="1" manualBreakCount="1">
    <brk id="107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W60"/>
  <sheetViews>
    <sheetView view="pageBreakPreview" zoomScale="60" zoomScaleNormal="100" workbookViewId="0">
      <selection activeCell="AA44" sqref="AA44"/>
    </sheetView>
  </sheetViews>
  <sheetFormatPr defaultColWidth="12.875" defaultRowHeight="18.75" x14ac:dyDescent="0.4"/>
  <cols>
    <col min="1" max="1" width="1.625" customWidth="1"/>
    <col min="2" max="2" width="14.875" customWidth="1"/>
    <col min="3" max="17" width="5.125" customWidth="1"/>
    <col min="18" max="22" width="7.625" customWidth="1"/>
    <col min="23" max="23" width="1.5" customWidth="1"/>
  </cols>
  <sheetData>
    <row r="1" spans="2:23" ht="36" customHeight="1" x14ac:dyDescent="0.4">
      <c r="B1" s="152" t="str">
        <f>組合せ!B1</f>
        <v>第41回　函館東ライオンズ杯　U-12　フットサル大会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8"/>
    </row>
    <row r="2" spans="2:23" ht="29.25" customHeight="1" x14ac:dyDescent="0.4">
      <c r="B2" s="156" t="str">
        <f>組合せ!B4</f>
        <v>◇　令和5年11月25日（土）予選リーグ　◇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8"/>
    </row>
    <row r="3" spans="2:23" ht="15.75" customHeight="1" x14ac:dyDescent="0.4">
      <c r="B3" s="3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</row>
    <row r="4" spans="2:23" ht="15.75" customHeight="1" x14ac:dyDescent="0.4">
      <c r="C4" s="37"/>
      <c r="D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8"/>
    </row>
    <row r="5" spans="2:23" ht="29.25" customHeight="1" x14ac:dyDescent="0.4">
      <c r="B5" s="157" t="str">
        <f>組合せ!B13</f>
        <v>９：００開場</v>
      </c>
      <c r="C5" s="158"/>
      <c r="D5" s="158"/>
      <c r="E5" s="152" t="str">
        <f>組合せ!AB12</f>
        <v>【乙部町民体育館】</v>
      </c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7"/>
      <c r="U5" s="7"/>
      <c r="V5" s="7"/>
      <c r="W5" s="8"/>
    </row>
    <row r="6" spans="2:23" x14ac:dyDescent="0.4">
      <c r="T6" s="9" t="s">
        <v>4</v>
      </c>
      <c r="U6" s="9" t="s">
        <v>5</v>
      </c>
      <c r="V6" s="9" t="s">
        <v>6</v>
      </c>
    </row>
    <row r="7" spans="2:23" ht="37.5" customHeight="1" x14ac:dyDescent="0.4">
      <c r="B7" s="40" t="s">
        <v>47</v>
      </c>
      <c r="C7" s="154" t="str">
        <f>B8</f>
        <v>乙　部</v>
      </c>
      <c r="D7" s="155"/>
      <c r="E7" s="155"/>
      <c r="F7" s="155" t="str">
        <f>B9</f>
        <v>桔　梗</v>
      </c>
      <c r="G7" s="155"/>
      <c r="H7" s="155"/>
      <c r="I7" s="155" t="str">
        <f>B10</f>
        <v>サン・スポ３ｎd</v>
      </c>
      <c r="J7" s="155"/>
      <c r="K7" s="155"/>
      <c r="L7" s="155" t="str">
        <f>B11</f>
        <v xml:space="preserve">プレイフルU-12  </v>
      </c>
      <c r="M7" s="155"/>
      <c r="N7" s="155"/>
      <c r="O7" s="6" t="s">
        <v>7</v>
      </c>
      <c r="P7" s="6" t="s">
        <v>8</v>
      </c>
      <c r="Q7" s="6" t="s">
        <v>9</v>
      </c>
      <c r="R7" s="2" t="s">
        <v>0</v>
      </c>
      <c r="S7" s="2" t="s">
        <v>1</v>
      </c>
      <c r="T7" s="2" t="s">
        <v>2</v>
      </c>
      <c r="U7" s="2" t="s">
        <v>10</v>
      </c>
      <c r="V7" s="2" t="s">
        <v>3</v>
      </c>
    </row>
    <row r="8" spans="2:23" ht="38.25" customHeight="1" x14ac:dyDescent="0.4">
      <c r="B8" s="42" t="s">
        <v>107</v>
      </c>
      <c r="C8" s="160"/>
      <c r="D8" s="161"/>
      <c r="E8" s="162"/>
      <c r="F8" s="61" t="str">
        <f>IF(K16="","",K16)</f>
        <v/>
      </c>
      <c r="G8" s="3" t="str">
        <f>IF(F8="","",IF(F8=H8,"△",IF(F8&gt;H8,"○","●")))</f>
        <v/>
      </c>
      <c r="H8" s="62" t="str">
        <f>IF(M16="","",M16)</f>
        <v/>
      </c>
      <c r="I8" s="61" t="str">
        <f>IF(K19="","",K19)</f>
        <v/>
      </c>
      <c r="J8" s="5" t="str">
        <f>IF(I8="","",IF(I8=K8,"△",IF(I8&gt;K8,"○","●")))</f>
        <v/>
      </c>
      <c r="K8" s="62" t="str">
        <f>IF(M19="","",M19)</f>
        <v/>
      </c>
      <c r="L8" s="61" t="str">
        <f>IF(K22="","",K22)</f>
        <v/>
      </c>
      <c r="M8" s="5" t="str">
        <f>IF(L8="","",IF(L8=N8,"△",IF(L8&gt;N8,"○","●")))</f>
        <v/>
      </c>
      <c r="N8" s="62" t="str">
        <f>IF(M22="","",M22)</f>
        <v/>
      </c>
      <c r="O8" s="51">
        <f>COUNTIF($C8:$N8,O$12)</f>
        <v>0</v>
      </c>
      <c r="P8" s="51">
        <f t="shared" ref="P8:Q11" si="0">COUNTIF($C8:$N8,P$12)</f>
        <v>0</v>
      </c>
      <c r="Q8" s="51">
        <f>COUNTIF($C8:$N8,Q$12)</f>
        <v>0</v>
      </c>
      <c r="R8" s="52">
        <f>O8*3+Q8</f>
        <v>0</v>
      </c>
      <c r="S8" s="52">
        <f>SUMIF($C$12:$N$12,S$7,$C8:$N8)</f>
        <v>0</v>
      </c>
      <c r="T8" s="52">
        <f>SUMIF($C$12:$N$12,T$7,$C8:$N8)</f>
        <v>0</v>
      </c>
      <c r="U8" s="52">
        <f>IFERROR(S8-T8,"")</f>
        <v>0</v>
      </c>
      <c r="V8" s="52">
        <f>SUMPRODUCT(($R$8:$R$11*10^5+$U$8:$U$11&gt;R8*10^5+U8)*1)+1</f>
        <v>1</v>
      </c>
    </row>
    <row r="9" spans="2:23" ht="38.25" customHeight="1" x14ac:dyDescent="0.4">
      <c r="B9" s="43" t="s">
        <v>108</v>
      </c>
      <c r="C9" s="5" t="str">
        <f>IF(H8="","",H8)</f>
        <v/>
      </c>
      <c r="D9" s="1" t="str">
        <f>IF(C9="","",IF(C9=E9,"△",IF(C9&gt;E9,"○","●")))</f>
        <v/>
      </c>
      <c r="E9" s="4" t="str">
        <f>IF(F8="","",F8)</f>
        <v/>
      </c>
      <c r="F9" s="160"/>
      <c r="G9" s="161"/>
      <c r="H9" s="162"/>
      <c r="I9" s="61" t="str">
        <f>IF(K23="","",K23)</f>
        <v/>
      </c>
      <c r="J9" s="5" t="str">
        <f>IF(I9="","",IF(I9=K9,"△",IF(I9&gt;K9,"○","●")))</f>
        <v/>
      </c>
      <c r="K9" s="62" t="str">
        <f>IF(M23="","",M23)</f>
        <v/>
      </c>
      <c r="L9" s="61" t="str">
        <f>IF(K20="","",K20)</f>
        <v/>
      </c>
      <c r="M9" s="5" t="str">
        <f>IF(L9="","",IF(L9=N9,"△",IF(L9&gt;N9,"○","●")))</f>
        <v/>
      </c>
      <c r="N9" s="62" t="str">
        <f>IF(M20="","",M20)</f>
        <v/>
      </c>
      <c r="O9" s="51">
        <f>COUNTIF($C9:$N9,O$12)</f>
        <v>0</v>
      </c>
      <c r="P9" s="51">
        <f t="shared" si="0"/>
        <v>0</v>
      </c>
      <c r="Q9" s="51">
        <f t="shared" si="0"/>
        <v>0</v>
      </c>
      <c r="R9" s="52">
        <f>O9*3+Q9</f>
        <v>0</v>
      </c>
      <c r="S9" s="52">
        <f t="shared" ref="S9:T11" si="1">SUMIF($C$12:$N$12,S$7,$C9:$N9)</f>
        <v>0</v>
      </c>
      <c r="T9" s="52">
        <f t="shared" si="1"/>
        <v>0</v>
      </c>
      <c r="U9" s="52">
        <f t="shared" ref="U9:U11" si="2">IFERROR(S9-T9,"")</f>
        <v>0</v>
      </c>
      <c r="V9" s="52">
        <f>SUMPRODUCT(($R$8:$R$11*10^5+$U$8:$U$11&gt;R9*10^5+U9)*1)+1</f>
        <v>1</v>
      </c>
    </row>
    <row r="10" spans="2:23" ht="37.5" customHeight="1" x14ac:dyDescent="0.4">
      <c r="B10" s="43" t="s">
        <v>101</v>
      </c>
      <c r="C10" s="5" t="str">
        <f>IF(K8="","",K8)</f>
        <v/>
      </c>
      <c r="D10" s="1" t="str">
        <f>IF(C10="","",IF(C10=E10,"△",IF(C10&gt;E10,"○","●")))</f>
        <v/>
      </c>
      <c r="E10" s="4" t="str">
        <f>IF(I8="","",I8)</f>
        <v/>
      </c>
      <c r="F10" s="20" t="str">
        <f>IF(K9="","",K9)</f>
        <v/>
      </c>
      <c r="G10" s="1" t="str">
        <f>IF(F10="","",IF(F10=H10,"△",IF(F10&gt;H10,"○","●")))</f>
        <v/>
      </c>
      <c r="H10" s="4" t="str">
        <f>IF(I9="","",I9)</f>
        <v/>
      </c>
      <c r="I10" s="160"/>
      <c r="J10" s="161"/>
      <c r="K10" s="162"/>
      <c r="L10" s="61" t="str">
        <f>IF(K17="","",K17)</f>
        <v/>
      </c>
      <c r="M10" s="5" t="str">
        <f>IF(L10="","",IF(L10=N10,"△",IF(L10&gt;N10,"○","●")))</f>
        <v/>
      </c>
      <c r="N10" s="62" t="str">
        <f>IF(M17="","",M17)</f>
        <v/>
      </c>
      <c r="O10" s="51">
        <f>COUNTIF($C10:$N10,O$12)</f>
        <v>0</v>
      </c>
      <c r="P10" s="51">
        <f t="shared" si="0"/>
        <v>0</v>
      </c>
      <c r="Q10" s="51">
        <f t="shared" si="0"/>
        <v>0</v>
      </c>
      <c r="R10" s="52">
        <f t="shared" ref="R10:R11" si="3">O10*3+Q10</f>
        <v>0</v>
      </c>
      <c r="S10" s="52">
        <f t="shared" si="1"/>
        <v>0</v>
      </c>
      <c r="T10" s="52">
        <f t="shared" si="1"/>
        <v>0</v>
      </c>
      <c r="U10" s="52">
        <f t="shared" si="2"/>
        <v>0</v>
      </c>
      <c r="V10" s="52">
        <f>SUMPRODUCT(($R$8:$R$11*10^5+$U$8:$U$11&gt;R10*10^5+U10)*1)+1</f>
        <v>1</v>
      </c>
    </row>
    <row r="11" spans="2:23" ht="38.25" customHeight="1" x14ac:dyDescent="0.4">
      <c r="B11" s="43" t="s">
        <v>102</v>
      </c>
      <c r="C11" s="5" t="str">
        <f>IF(N8="","",N8)</f>
        <v/>
      </c>
      <c r="D11" s="1" t="str">
        <f>IF(C11="","",IF(C11=E11,"△",IF(C11&gt;E11,"○","●")))</f>
        <v/>
      </c>
      <c r="E11" s="4" t="str">
        <f>IF(L8="","",L8)</f>
        <v/>
      </c>
      <c r="F11" s="20" t="str">
        <f>IF(N9="","",N9)</f>
        <v/>
      </c>
      <c r="G11" s="1" t="str">
        <f>IF(F11="","",IF(F11=H11,"△",IF(F11&gt;H11,"○","●")))</f>
        <v/>
      </c>
      <c r="H11" s="4" t="str">
        <f>IF(L9="","",L9)</f>
        <v/>
      </c>
      <c r="I11" s="20" t="str">
        <f>IF(N10="","",N10)</f>
        <v/>
      </c>
      <c r="J11" s="1" t="str">
        <f>IF(I11="","",IF(I11=K11,"△",IF(I11&gt;K11,"○","●")))</f>
        <v/>
      </c>
      <c r="K11" s="4" t="str">
        <f>IF(L10="","",L10)</f>
        <v/>
      </c>
      <c r="L11" s="160"/>
      <c r="M11" s="161"/>
      <c r="N11" s="162"/>
      <c r="O11" s="51">
        <f>COUNTIF($C11:$N11,O$12)</f>
        <v>0</v>
      </c>
      <c r="P11" s="51">
        <f t="shared" si="0"/>
        <v>0</v>
      </c>
      <c r="Q11" s="51">
        <f t="shared" si="0"/>
        <v>0</v>
      </c>
      <c r="R11" s="52">
        <f t="shared" si="3"/>
        <v>0</v>
      </c>
      <c r="S11" s="52">
        <f t="shared" si="1"/>
        <v>0</v>
      </c>
      <c r="T11" s="52">
        <f t="shared" si="1"/>
        <v>0</v>
      </c>
      <c r="U11" s="52">
        <f t="shared" si="2"/>
        <v>0</v>
      </c>
      <c r="V11" s="52">
        <f>SUMPRODUCT(($R$8:$R$11*10^5+$U$8:$U$11&gt;R11*10^5+U11)*1)+1</f>
        <v>1</v>
      </c>
    </row>
    <row r="12" spans="2:23" x14ac:dyDescent="0.4">
      <c r="C12" s="10" t="s">
        <v>11</v>
      </c>
      <c r="D12" s="11"/>
      <c r="E12" s="11" t="s">
        <v>12</v>
      </c>
      <c r="F12" s="11" t="s">
        <v>11</v>
      </c>
      <c r="G12" s="11"/>
      <c r="H12" s="11" t="s">
        <v>12</v>
      </c>
      <c r="I12" s="11" t="s">
        <v>11</v>
      </c>
      <c r="J12" s="11"/>
      <c r="K12" s="11" t="s">
        <v>12</v>
      </c>
      <c r="L12" s="11" t="s">
        <v>11</v>
      </c>
      <c r="M12" s="11"/>
      <c r="N12" s="11" t="s">
        <v>12</v>
      </c>
      <c r="O12" s="12" t="s">
        <v>13</v>
      </c>
      <c r="P12" s="12" t="s">
        <v>25</v>
      </c>
      <c r="Q12" s="12" t="s">
        <v>26</v>
      </c>
    </row>
    <row r="13" spans="2:23" ht="23.25" customHeight="1" x14ac:dyDescent="0.4">
      <c r="C13" s="10"/>
      <c r="D13" s="11"/>
      <c r="E13" s="11"/>
      <c r="F13" s="11"/>
      <c r="G13" s="11"/>
      <c r="H13" s="11"/>
      <c r="I13" s="11"/>
      <c r="J13" s="176" t="s">
        <v>63</v>
      </c>
      <c r="K13" s="176"/>
      <c r="L13" s="163" t="s">
        <v>64</v>
      </c>
      <c r="M13" s="73"/>
      <c r="N13" s="73"/>
      <c r="O13" s="125" t="str">
        <f>B8</f>
        <v>乙　部</v>
      </c>
      <c r="P13" s="175"/>
      <c r="Q13" s="175"/>
      <c r="R13" s="59" t="s">
        <v>67</v>
      </c>
      <c r="S13" s="125" t="str">
        <f>B9</f>
        <v>桔　梗</v>
      </c>
      <c r="T13" s="175"/>
    </row>
    <row r="14" spans="2:23" ht="23.25" customHeight="1" x14ac:dyDescent="0.4">
      <c r="B14" s="164" t="s">
        <v>62</v>
      </c>
      <c r="C14" s="165"/>
      <c r="D14" s="165"/>
      <c r="E14" s="165"/>
      <c r="F14" s="165"/>
      <c r="G14" s="165"/>
      <c r="H14" s="165"/>
      <c r="I14" s="165"/>
      <c r="J14" s="166" t="s">
        <v>63</v>
      </c>
      <c r="K14" s="166"/>
      <c r="L14" s="177" t="s">
        <v>65</v>
      </c>
      <c r="M14" s="177"/>
      <c r="N14" s="170"/>
      <c r="O14" s="167" t="str">
        <f>B10</f>
        <v>サン・スポ３ｎd</v>
      </c>
      <c r="P14" s="168"/>
      <c r="Q14" s="168"/>
      <c r="R14" s="60" t="s">
        <v>66</v>
      </c>
      <c r="S14" s="169" t="str">
        <f>B11</f>
        <v xml:space="preserve">プレイフルU-12  </v>
      </c>
      <c r="T14" s="170"/>
      <c r="U14" s="58"/>
    </row>
    <row r="15" spans="2:23" ht="30" customHeight="1" x14ac:dyDescent="0.4">
      <c r="B15" s="146" t="str">
        <f>B7</f>
        <v>Bブロック</v>
      </c>
      <c r="C15" s="147"/>
      <c r="D15" s="148" t="s">
        <v>14</v>
      </c>
      <c r="E15" s="106"/>
      <c r="F15" s="149"/>
      <c r="G15" s="105" t="s">
        <v>15</v>
      </c>
      <c r="H15" s="106"/>
      <c r="I15" s="106"/>
      <c r="J15" s="106"/>
      <c r="K15" s="106"/>
      <c r="L15" s="15" t="s">
        <v>27</v>
      </c>
      <c r="M15" s="106" t="s">
        <v>15</v>
      </c>
      <c r="N15" s="106"/>
      <c r="O15" s="106"/>
      <c r="P15" s="106"/>
      <c r="Q15" s="107"/>
      <c r="R15" s="150" t="s">
        <v>16</v>
      </c>
      <c r="S15" s="150"/>
      <c r="T15" s="150" t="s">
        <v>16</v>
      </c>
      <c r="U15" s="151"/>
      <c r="V15" s="13"/>
    </row>
    <row r="16" spans="2:23" ht="30" customHeight="1" x14ac:dyDescent="0.4">
      <c r="B16" s="137" t="s">
        <v>17</v>
      </c>
      <c r="C16" s="138"/>
      <c r="D16" s="139">
        <v>0.41666666666666669</v>
      </c>
      <c r="E16" s="140"/>
      <c r="F16" s="141"/>
      <c r="G16" s="142" t="str">
        <f>B8</f>
        <v>乙　部</v>
      </c>
      <c r="H16" s="143"/>
      <c r="I16" s="143"/>
      <c r="J16" s="143"/>
      <c r="K16" s="53"/>
      <c r="L16" s="44" t="s">
        <v>18</v>
      </c>
      <c r="M16" s="68"/>
      <c r="N16" s="143" t="str">
        <f>B9</f>
        <v>桔　梗</v>
      </c>
      <c r="O16" s="143"/>
      <c r="P16" s="143"/>
      <c r="Q16" s="143"/>
      <c r="R16" s="144" t="str">
        <f>B10</f>
        <v>サン・スポ３ｎd</v>
      </c>
      <c r="S16" s="145"/>
      <c r="T16" s="135" t="str">
        <f>B11</f>
        <v xml:space="preserve">プレイフルU-12  </v>
      </c>
      <c r="U16" s="136"/>
    </row>
    <row r="17" spans="2:23" ht="30" customHeight="1" x14ac:dyDescent="0.4">
      <c r="B17" s="134" t="s">
        <v>19</v>
      </c>
      <c r="C17" s="134"/>
      <c r="D17" s="119">
        <v>0.43055555555555558</v>
      </c>
      <c r="E17" s="120"/>
      <c r="F17" s="121"/>
      <c r="G17" s="130" t="str">
        <f>B10</f>
        <v>サン・スポ３ｎd</v>
      </c>
      <c r="H17" s="131"/>
      <c r="I17" s="131"/>
      <c r="J17" s="131"/>
      <c r="K17" s="66"/>
      <c r="L17" s="45" t="s">
        <v>18</v>
      </c>
      <c r="M17" s="66"/>
      <c r="N17" s="131" t="str">
        <f>B11</f>
        <v xml:space="preserve">プレイフルU-12  </v>
      </c>
      <c r="O17" s="131"/>
      <c r="P17" s="131"/>
      <c r="Q17" s="131"/>
      <c r="R17" s="132" t="str">
        <f>B8</f>
        <v>乙　部</v>
      </c>
      <c r="S17" s="133"/>
      <c r="T17" s="126" t="str">
        <f>B9</f>
        <v>桔　梗</v>
      </c>
      <c r="U17" s="127"/>
    </row>
    <row r="18" spans="2:23" ht="30" customHeight="1" x14ac:dyDescent="0.4">
      <c r="B18" s="134" t="s">
        <v>59</v>
      </c>
      <c r="C18" s="134"/>
      <c r="D18" s="119"/>
      <c r="E18" s="120"/>
      <c r="F18" s="121"/>
      <c r="G18" s="130"/>
      <c r="H18" s="131"/>
      <c r="I18" s="131"/>
      <c r="J18" s="131"/>
      <c r="K18" s="66"/>
      <c r="L18" s="45"/>
      <c r="M18" s="66"/>
      <c r="N18" s="131"/>
      <c r="O18" s="131"/>
      <c r="P18" s="131"/>
      <c r="Q18" s="131"/>
      <c r="R18" s="132"/>
      <c r="S18" s="133"/>
      <c r="T18" s="126"/>
      <c r="U18" s="127"/>
    </row>
    <row r="19" spans="2:23" ht="30" customHeight="1" x14ac:dyDescent="0.4">
      <c r="B19" s="134" t="s">
        <v>20</v>
      </c>
      <c r="C19" s="134"/>
      <c r="D19" s="119">
        <v>0.4513888888888889</v>
      </c>
      <c r="E19" s="120"/>
      <c r="F19" s="121"/>
      <c r="G19" s="130" t="str">
        <f>B8</f>
        <v>乙　部</v>
      </c>
      <c r="H19" s="131"/>
      <c r="I19" s="131"/>
      <c r="J19" s="131"/>
      <c r="K19" s="66"/>
      <c r="L19" s="45" t="s">
        <v>18</v>
      </c>
      <c r="M19" s="66"/>
      <c r="N19" s="131" t="str">
        <f>B10</f>
        <v>サン・スポ３ｎd</v>
      </c>
      <c r="O19" s="131"/>
      <c r="P19" s="131"/>
      <c r="Q19" s="131"/>
      <c r="R19" s="132" t="str">
        <f>B9</f>
        <v>桔　梗</v>
      </c>
      <c r="S19" s="133"/>
      <c r="T19" s="126" t="str">
        <f>B11</f>
        <v xml:space="preserve">プレイフルU-12  </v>
      </c>
      <c r="U19" s="127"/>
    </row>
    <row r="20" spans="2:23" ht="30" customHeight="1" x14ac:dyDescent="0.4">
      <c r="B20" s="134" t="s">
        <v>21</v>
      </c>
      <c r="C20" s="134"/>
      <c r="D20" s="119">
        <v>0.46527777777777773</v>
      </c>
      <c r="E20" s="120"/>
      <c r="F20" s="121"/>
      <c r="G20" s="130" t="str">
        <f>B9</f>
        <v>桔　梗</v>
      </c>
      <c r="H20" s="131"/>
      <c r="I20" s="131"/>
      <c r="J20" s="131"/>
      <c r="K20" s="66"/>
      <c r="L20" s="45" t="s">
        <v>18</v>
      </c>
      <c r="M20" s="66"/>
      <c r="N20" s="131" t="str">
        <f>B11</f>
        <v xml:space="preserve">プレイフルU-12  </v>
      </c>
      <c r="O20" s="131"/>
      <c r="P20" s="131"/>
      <c r="Q20" s="131"/>
      <c r="R20" s="132" t="str">
        <f>B8</f>
        <v>乙　部</v>
      </c>
      <c r="S20" s="133"/>
      <c r="T20" s="126" t="str">
        <f>B10</f>
        <v>サン・スポ３ｎd</v>
      </c>
      <c r="U20" s="127"/>
    </row>
    <row r="21" spans="2:23" ht="30" customHeight="1" x14ac:dyDescent="0.4">
      <c r="B21" s="134" t="s">
        <v>59</v>
      </c>
      <c r="C21" s="134"/>
      <c r="D21" s="119"/>
      <c r="E21" s="120"/>
      <c r="F21" s="121"/>
      <c r="G21" s="130"/>
      <c r="H21" s="131"/>
      <c r="I21" s="131"/>
      <c r="J21" s="131"/>
      <c r="K21" s="66"/>
      <c r="L21" s="45"/>
      <c r="M21" s="54"/>
      <c r="N21" s="131"/>
      <c r="O21" s="131"/>
      <c r="P21" s="131"/>
      <c r="Q21" s="131"/>
      <c r="R21" s="132"/>
      <c r="S21" s="133"/>
      <c r="T21" s="126"/>
      <c r="U21" s="127"/>
    </row>
    <row r="22" spans="2:23" ht="30" customHeight="1" x14ac:dyDescent="0.4">
      <c r="B22" s="118" t="s">
        <v>22</v>
      </c>
      <c r="C22" s="118"/>
      <c r="D22" s="119">
        <v>0.4861111111111111</v>
      </c>
      <c r="E22" s="120"/>
      <c r="F22" s="121"/>
      <c r="G22" s="122" t="str">
        <f>B8</f>
        <v>乙　部</v>
      </c>
      <c r="H22" s="123"/>
      <c r="I22" s="123"/>
      <c r="J22" s="123"/>
      <c r="K22" s="9"/>
      <c r="L22" s="46" t="s">
        <v>18</v>
      </c>
      <c r="M22" s="53"/>
      <c r="N22" s="123" t="str">
        <f>B11</f>
        <v xml:space="preserve">プレイフルU-12  </v>
      </c>
      <c r="O22" s="123"/>
      <c r="P22" s="123"/>
      <c r="Q22" s="123"/>
      <c r="R22" s="124" t="str">
        <f>B9</f>
        <v>桔　梗</v>
      </c>
      <c r="S22" s="125"/>
      <c r="T22" s="103" t="str">
        <f>B10</f>
        <v>サン・スポ３ｎd</v>
      </c>
      <c r="U22" s="104"/>
    </row>
    <row r="23" spans="2:23" ht="30" customHeight="1" x14ac:dyDescent="0.4">
      <c r="B23" s="108" t="s">
        <v>23</v>
      </c>
      <c r="C23" s="108"/>
      <c r="D23" s="109">
        <v>0.5</v>
      </c>
      <c r="E23" s="110"/>
      <c r="F23" s="111"/>
      <c r="G23" s="112" t="str">
        <f>B9</f>
        <v>桔　梗</v>
      </c>
      <c r="H23" s="113"/>
      <c r="I23" s="113"/>
      <c r="J23" s="113"/>
      <c r="K23" s="67"/>
      <c r="L23" s="47" t="s">
        <v>18</v>
      </c>
      <c r="M23" s="55"/>
      <c r="N23" s="113" t="str">
        <f>B10</f>
        <v>サン・スポ３ｎd</v>
      </c>
      <c r="O23" s="113"/>
      <c r="P23" s="113"/>
      <c r="Q23" s="113"/>
      <c r="R23" s="114" t="str">
        <f>B8</f>
        <v>乙　部</v>
      </c>
      <c r="S23" s="115"/>
      <c r="T23" s="116" t="str">
        <f>B11</f>
        <v xml:space="preserve">プレイフルU-12  </v>
      </c>
      <c r="U23" s="117"/>
    </row>
    <row r="24" spans="2:23" ht="26.25" customHeight="1" x14ac:dyDescent="0.4"/>
    <row r="25" spans="2:23" ht="26.25" customHeight="1" x14ac:dyDescent="0.4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2:23" ht="28.5" customHeight="1" x14ac:dyDescent="0.4">
      <c r="B26" s="157" t="str">
        <f>組合せ!BB22</f>
        <v>１２：３０開場</v>
      </c>
      <c r="C26" s="158"/>
      <c r="D26" s="158"/>
      <c r="E26" s="152" t="str">
        <f>組合せ!BB21</f>
        <v>【乙部町民体育館】</v>
      </c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7"/>
      <c r="U26" s="7"/>
      <c r="V26" s="7"/>
      <c r="W26" s="8"/>
    </row>
    <row r="27" spans="2:23" x14ac:dyDescent="0.4">
      <c r="T27" s="9" t="s">
        <v>4</v>
      </c>
      <c r="U27" s="9" t="s">
        <v>5</v>
      </c>
      <c r="V27" s="9" t="s">
        <v>6</v>
      </c>
    </row>
    <row r="28" spans="2:23" ht="37.5" customHeight="1" x14ac:dyDescent="0.4">
      <c r="B28" s="40" t="s">
        <v>49</v>
      </c>
      <c r="C28" s="154" t="str">
        <f>B29</f>
        <v>ノースブルー</v>
      </c>
      <c r="D28" s="155"/>
      <c r="E28" s="155"/>
      <c r="F28" s="155" t="str">
        <f>B30</f>
        <v>亀　田</v>
      </c>
      <c r="G28" s="155"/>
      <c r="H28" s="155"/>
      <c r="I28" s="155" t="str">
        <f>B31</f>
        <v>ジュニホワイト</v>
      </c>
      <c r="J28" s="155"/>
      <c r="K28" s="155"/>
      <c r="L28" s="155" t="str">
        <f>B32</f>
        <v>プレイフルU-11</v>
      </c>
      <c r="M28" s="155"/>
      <c r="N28" s="155"/>
      <c r="O28" s="6" t="s">
        <v>7</v>
      </c>
      <c r="P28" s="6" t="s">
        <v>8</v>
      </c>
      <c r="Q28" s="6" t="s">
        <v>9</v>
      </c>
      <c r="R28" s="2" t="s">
        <v>0</v>
      </c>
      <c r="S28" s="2" t="s">
        <v>1</v>
      </c>
      <c r="T28" s="2" t="s">
        <v>2</v>
      </c>
      <c r="U28" s="2" t="s">
        <v>10</v>
      </c>
      <c r="V28" s="2" t="s">
        <v>3</v>
      </c>
    </row>
    <row r="29" spans="2:23" ht="38.25" customHeight="1" x14ac:dyDescent="0.4">
      <c r="B29" s="42" t="s">
        <v>103</v>
      </c>
      <c r="C29" s="172"/>
      <c r="D29" s="173"/>
      <c r="E29" s="174"/>
      <c r="F29" s="61" t="str">
        <f>IF(K37="","",K37)</f>
        <v/>
      </c>
      <c r="G29" s="3" t="str">
        <f>IF(F29="","",IF(F29=H29,"△",IF(F29&gt;H29,"○","●")))</f>
        <v/>
      </c>
      <c r="H29" s="62" t="str">
        <f>IF(M37="","",M37)</f>
        <v/>
      </c>
      <c r="I29" s="61" t="str">
        <f>IF(K40="","",K40)</f>
        <v/>
      </c>
      <c r="J29" s="5" t="str">
        <f>IF(I29="","",IF(I29=K29,"△",IF(I29&gt;K29,"○","●")))</f>
        <v/>
      </c>
      <c r="K29" s="62" t="str">
        <f>IF(M40="","",M40)</f>
        <v/>
      </c>
      <c r="L29" s="61" t="str">
        <f>IF(K43="","",K43)</f>
        <v/>
      </c>
      <c r="M29" s="5" t="str">
        <f>IF(L29="","",IF(L29=N29,"△",IF(L29&gt;N29,"○","●")))</f>
        <v/>
      </c>
      <c r="N29" s="62" t="str">
        <f>IF(M43="","",M43)</f>
        <v/>
      </c>
      <c r="O29" s="51">
        <f>COUNTIF($C29:$N29,O$33)</f>
        <v>0</v>
      </c>
      <c r="P29" s="51">
        <f>COUNTIF($C29:$N29,P$33)</f>
        <v>0</v>
      </c>
      <c r="Q29" s="51">
        <f>COUNTIF($C29:$N29,Q$33)</f>
        <v>0</v>
      </c>
      <c r="R29" s="52">
        <f>O29*3+Q29</f>
        <v>0</v>
      </c>
      <c r="S29" s="52">
        <f>SUMIF($C$33:$N$33,S$7,$C29:$N29)</f>
        <v>0</v>
      </c>
      <c r="T29" s="52">
        <f>SUMIF($C$33:$N$33,T$7,$C29:$N29)</f>
        <v>0</v>
      </c>
      <c r="U29" s="52">
        <f>IFERROR(S29-T29,"")</f>
        <v>0</v>
      </c>
      <c r="V29" s="52">
        <f>SUMPRODUCT(($R$29:$R$32*10^5+$U$29:$U$32&gt;R29*10^5+U29)*1)+1</f>
        <v>1</v>
      </c>
    </row>
    <row r="30" spans="2:23" ht="38.25" customHeight="1" x14ac:dyDescent="0.4">
      <c r="B30" s="42" t="s">
        <v>106</v>
      </c>
      <c r="C30" s="5" t="str">
        <f>IF(H29="","",H29)</f>
        <v/>
      </c>
      <c r="D30" s="1" t="str">
        <f>IF(C30="","",IF(C30=E30,"△",IF(C30&gt;E30,"○","●")))</f>
        <v/>
      </c>
      <c r="E30" s="4" t="str">
        <f>IF(F29="","",F29)</f>
        <v/>
      </c>
      <c r="F30" s="172"/>
      <c r="G30" s="173"/>
      <c r="H30" s="174"/>
      <c r="I30" s="61" t="str">
        <f>IF(K44="","",K44)</f>
        <v/>
      </c>
      <c r="J30" s="5" t="str">
        <f>IF(I30="","",IF(I30=K30,"△",IF(I30&gt;K30,"○","●")))</f>
        <v/>
      </c>
      <c r="K30" s="63" t="str">
        <f>IF(M44="","",M44)</f>
        <v/>
      </c>
      <c r="L30" s="64" t="str">
        <f>IF(K41="","",K41)</f>
        <v/>
      </c>
      <c r="M30" s="5" t="str">
        <f>IF(L30="","",IF(L30=N30,"△",IF(L30&gt;N30,"○","●")))</f>
        <v/>
      </c>
      <c r="N30" s="65" t="str">
        <f>IF(M41="","",M41)</f>
        <v/>
      </c>
      <c r="O30" s="51">
        <f t="shared" ref="O30:Q32" si="4">COUNTIF($C30:$N30,O$12)</f>
        <v>0</v>
      </c>
      <c r="P30" s="51">
        <f t="shared" si="4"/>
        <v>0</v>
      </c>
      <c r="Q30" s="51">
        <f t="shared" si="4"/>
        <v>0</v>
      </c>
      <c r="R30" s="52">
        <f>O30*3+Q30</f>
        <v>0</v>
      </c>
      <c r="S30" s="52">
        <f t="shared" ref="S30:T32" si="5">SUMIF($C$12:$N$12,S$7,$C30:$N30)</f>
        <v>0</v>
      </c>
      <c r="T30" s="52">
        <f t="shared" si="5"/>
        <v>0</v>
      </c>
      <c r="U30" s="52">
        <f t="shared" ref="U30:U32" si="6">IFERROR(S30-T30,"")</f>
        <v>0</v>
      </c>
      <c r="V30" s="52">
        <f>SUMPRODUCT(($R$8:$R$11*10^5+$U$8:$U$11&gt;R30*10^5+U30)*1)+1</f>
        <v>1</v>
      </c>
    </row>
    <row r="31" spans="2:23" ht="37.5" customHeight="1" x14ac:dyDescent="0.4">
      <c r="B31" s="42" t="s">
        <v>105</v>
      </c>
      <c r="C31" s="5" t="str">
        <f>IF(K29="","",K29)</f>
        <v/>
      </c>
      <c r="D31" s="1" t="str">
        <f>IF(C31="","",IF(C31=E31,"△",IF(C31&gt;E31,"○","●")))</f>
        <v/>
      </c>
      <c r="E31" s="4" t="str">
        <f>IF(I29="","",I29)</f>
        <v/>
      </c>
      <c r="F31" s="20" t="str">
        <f>IF(K30="","",K30)</f>
        <v/>
      </c>
      <c r="G31" s="1" t="str">
        <f>IF(F31="","",IF(F31=H31,"△",IF(F31&gt;H31,"○","●")))</f>
        <v/>
      </c>
      <c r="H31" s="4" t="str">
        <f>IF(I30="","",I30)</f>
        <v/>
      </c>
      <c r="I31" s="172"/>
      <c r="J31" s="173"/>
      <c r="K31" s="174"/>
      <c r="L31" s="61" t="str">
        <f>IF(K38="","",K38)</f>
        <v/>
      </c>
      <c r="M31" s="5" t="str">
        <f>IF(L31="","",IF(L31=N31,"△",IF(L31&gt;N31,"○","●")))</f>
        <v/>
      </c>
      <c r="N31" s="65" t="str">
        <f>IF(M38="","",M38)</f>
        <v/>
      </c>
      <c r="O31" s="51">
        <f t="shared" si="4"/>
        <v>0</v>
      </c>
      <c r="P31" s="51">
        <f t="shared" si="4"/>
        <v>0</v>
      </c>
      <c r="Q31" s="51">
        <f t="shared" si="4"/>
        <v>0</v>
      </c>
      <c r="R31" s="52">
        <f t="shared" ref="R31:R32" si="7">O31*3+Q31</f>
        <v>0</v>
      </c>
      <c r="S31" s="52">
        <f t="shared" si="5"/>
        <v>0</v>
      </c>
      <c r="T31" s="52">
        <f t="shared" si="5"/>
        <v>0</v>
      </c>
      <c r="U31" s="52">
        <f t="shared" si="6"/>
        <v>0</v>
      </c>
      <c r="V31" s="52">
        <f>SUMPRODUCT(($R$8:$R$11*10^5+$U$8:$U$11&gt;R31*10^5+U31)*1)+1</f>
        <v>1</v>
      </c>
    </row>
    <row r="32" spans="2:23" ht="38.25" customHeight="1" x14ac:dyDescent="0.4">
      <c r="B32" s="42" t="s">
        <v>104</v>
      </c>
      <c r="C32" s="5" t="str">
        <f>IF(N29="","",N29)</f>
        <v/>
      </c>
      <c r="D32" s="1" t="str">
        <f>IF(C32="","",IF(C32=E32,"△",IF(C32&gt;E32,"○","●")))</f>
        <v/>
      </c>
      <c r="E32" s="4" t="str">
        <f>IF(L29="","",L29)</f>
        <v/>
      </c>
      <c r="F32" s="20" t="str">
        <f>IF(N30="","",N30)</f>
        <v/>
      </c>
      <c r="G32" s="1" t="str">
        <f>IF(F32="","",IF(F32=H32,"△",IF(F32&gt;H32,"○","●")))</f>
        <v/>
      </c>
      <c r="H32" s="4" t="str">
        <f>IF(L30="","",L30)</f>
        <v/>
      </c>
      <c r="I32" s="20" t="str">
        <f>IF(N31="","",N31)</f>
        <v/>
      </c>
      <c r="J32" s="1" t="str">
        <f>IF(I32="","",IF(I32=K32,"△",IF(I32&gt;K32,"○","●")))</f>
        <v/>
      </c>
      <c r="K32" s="4" t="str">
        <f>IF(L31="","",L31)</f>
        <v/>
      </c>
      <c r="L32" s="172"/>
      <c r="M32" s="173"/>
      <c r="N32" s="174"/>
      <c r="O32" s="51">
        <f t="shared" si="4"/>
        <v>0</v>
      </c>
      <c r="P32" s="51">
        <f t="shared" si="4"/>
        <v>0</v>
      </c>
      <c r="Q32" s="51">
        <f t="shared" si="4"/>
        <v>0</v>
      </c>
      <c r="R32" s="52">
        <f t="shared" si="7"/>
        <v>0</v>
      </c>
      <c r="S32" s="52">
        <f t="shared" si="5"/>
        <v>0</v>
      </c>
      <c r="T32" s="52">
        <f t="shared" si="5"/>
        <v>0</v>
      </c>
      <c r="U32" s="52">
        <f t="shared" si="6"/>
        <v>0</v>
      </c>
      <c r="V32" s="52">
        <f>SUMPRODUCT(($R$8:$R$11*10^5+$U$8:$U$11&gt;R32*10^5+U32)*1)+1</f>
        <v>1</v>
      </c>
    </row>
    <row r="33" spans="2:22" x14ac:dyDescent="0.4">
      <c r="B33" s="14"/>
      <c r="C33" s="10" t="s">
        <v>11</v>
      </c>
      <c r="D33" s="11"/>
      <c r="E33" s="11" t="s">
        <v>12</v>
      </c>
      <c r="F33" s="11" t="s">
        <v>11</v>
      </c>
      <c r="G33" s="11"/>
      <c r="H33" s="11" t="s">
        <v>12</v>
      </c>
      <c r="I33" s="11" t="s">
        <v>11</v>
      </c>
      <c r="J33" s="11"/>
      <c r="K33" s="11" t="s">
        <v>12</v>
      </c>
      <c r="L33" s="11" t="s">
        <v>11</v>
      </c>
      <c r="M33" s="11"/>
      <c r="N33" s="11" t="s">
        <v>12</v>
      </c>
      <c r="O33" s="12" t="s">
        <v>13</v>
      </c>
      <c r="P33" s="12" t="s">
        <v>25</v>
      </c>
      <c r="Q33" s="12" t="s">
        <v>26</v>
      </c>
      <c r="R33" s="41"/>
    </row>
    <row r="34" spans="2:22" ht="24" x14ac:dyDescent="0.4">
      <c r="B34" s="14"/>
      <c r="C34" s="10"/>
      <c r="D34" s="11"/>
      <c r="E34" s="11"/>
      <c r="F34" s="11"/>
      <c r="G34" s="11"/>
      <c r="H34" s="11"/>
      <c r="I34" s="11"/>
      <c r="J34" s="176" t="s">
        <v>63</v>
      </c>
      <c r="K34" s="176"/>
      <c r="L34" s="163" t="s">
        <v>68</v>
      </c>
      <c r="M34" s="73"/>
      <c r="N34" s="73"/>
      <c r="O34" s="125" t="str">
        <f>B29</f>
        <v>ノースブルー</v>
      </c>
      <c r="P34" s="175"/>
      <c r="Q34" s="175"/>
      <c r="R34" s="59" t="s">
        <v>67</v>
      </c>
      <c r="S34" s="125" t="str">
        <f>B30</f>
        <v>亀　田</v>
      </c>
      <c r="T34" s="175"/>
    </row>
    <row r="35" spans="2:22" ht="24" customHeight="1" x14ac:dyDescent="0.4">
      <c r="B35" s="164" t="s">
        <v>58</v>
      </c>
      <c r="C35" s="165"/>
      <c r="D35" s="165"/>
      <c r="E35" s="165"/>
      <c r="F35" s="165"/>
      <c r="G35" s="165"/>
      <c r="H35" s="165"/>
      <c r="I35" s="165"/>
      <c r="J35" s="166" t="s">
        <v>63</v>
      </c>
      <c r="K35" s="166"/>
      <c r="L35" s="171" t="s">
        <v>69</v>
      </c>
      <c r="M35" s="171"/>
      <c r="N35" s="170"/>
      <c r="O35" s="167" t="str">
        <f>B31</f>
        <v>ジュニホワイト</v>
      </c>
      <c r="P35" s="168"/>
      <c r="Q35" s="168"/>
      <c r="R35" s="60" t="s">
        <v>66</v>
      </c>
      <c r="S35" s="169" t="str">
        <f>B32</f>
        <v>プレイフルU-11</v>
      </c>
      <c r="T35" s="170"/>
      <c r="U35" s="58"/>
    </row>
    <row r="36" spans="2:22" ht="30" customHeight="1" x14ac:dyDescent="0.4">
      <c r="B36" s="146" t="str">
        <f>B28</f>
        <v>Gブロック</v>
      </c>
      <c r="C36" s="147"/>
      <c r="D36" s="148" t="s">
        <v>14</v>
      </c>
      <c r="E36" s="106"/>
      <c r="F36" s="149"/>
      <c r="G36" s="105" t="s">
        <v>15</v>
      </c>
      <c r="H36" s="106"/>
      <c r="I36" s="106"/>
      <c r="J36" s="106"/>
      <c r="K36" s="106"/>
      <c r="L36" s="15" t="s">
        <v>27</v>
      </c>
      <c r="M36" s="106" t="s">
        <v>15</v>
      </c>
      <c r="N36" s="106"/>
      <c r="O36" s="106"/>
      <c r="P36" s="106"/>
      <c r="Q36" s="107"/>
      <c r="R36" s="150" t="s">
        <v>16</v>
      </c>
      <c r="S36" s="150"/>
      <c r="T36" s="150" t="s">
        <v>16</v>
      </c>
      <c r="U36" s="151"/>
      <c r="V36" s="13"/>
    </row>
    <row r="37" spans="2:22" ht="30" customHeight="1" x14ac:dyDescent="0.4">
      <c r="B37" s="137" t="s">
        <v>17</v>
      </c>
      <c r="C37" s="138"/>
      <c r="D37" s="139">
        <v>0.5625</v>
      </c>
      <c r="E37" s="140"/>
      <c r="F37" s="141"/>
      <c r="G37" s="142" t="str">
        <f>B29</f>
        <v>ノースブルー</v>
      </c>
      <c r="H37" s="143"/>
      <c r="I37" s="143"/>
      <c r="J37" s="143"/>
      <c r="K37" s="53"/>
      <c r="L37" s="44" t="s">
        <v>18</v>
      </c>
      <c r="M37" s="56"/>
      <c r="N37" s="143" t="str">
        <f>B30</f>
        <v>亀　田</v>
      </c>
      <c r="O37" s="143"/>
      <c r="P37" s="143"/>
      <c r="Q37" s="143"/>
      <c r="R37" s="144" t="str">
        <f>B31</f>
        <v>ジュニホワイト</v>
      </c>
      <c r="S37" s="145"/>
      <c r="T37" s="135" t="str">
        <f>B32</f>
        <v>プレイフルU-11</v>
      </c>
      <c r="U37" s="136"/>
    </row>
    <row r="38" spans="2:22" ht="30" customHeight="1" x14ac:dyDescent="0.4">
      <c r="B38" s="134" t="s">
        <v>19</v>
      </c>
      <c r="C38" s="134"/>
      <c r="D38" s="119">
        <v>0.57638888888888895</v>
      </c>
      <c r="E38" s="120"/>
      <c r="F38" s="121"/>
      <c r="G38" s="130" t="str">
        <f>B31</f>
        <v>ジュニホワイト</v>
      </c>
      <c r="H38" s="131"/>
      <c r="I38" s="131"/>
      <c r="J38" s="131"/>
      <c r="K38" s="54"/>
      <c r="L38" s="45" t="s">
        <v>18</v>
      </c>
      <c r="M38" s="54"/>
      <c r="N38" s="131" t="str">
        <f>B32</f>
        <v>プレイフルU-11</v>
      </c>
      <c r="O38" s="131"/>
      <c r="P38" s="131"/>
      <c r="Q38" s="131"/>
      <c r="R38" s="132" t="str">
        <f>B29</f>
        <v>ノースブルー</v>
      </c>
      <c r="S38" s="133"/>
      <c r="T38" s="126" t="str">
        <f>B30</f>
        <v>亀　田</v>
      </c>
      <c r="U38" s="127"/>
    </row>
    <row r="39" spans="2:22" ht="30" customHeight="1" x14ac:dyDescent="0.4">
      <c r="B39" s="134" t="s">
        <v>59</v>
      </c>
      <c r="C39" s="134"/>
      <c r="D39" s="119"/>
      <c r="E39" s="120"/>
      <c r="F39" s="121"/>
      <c r="G39" s="130"/>
      <c r="H39" s="131"/>
      <c r="I39" s="131"/>
      <c r="J39" s="131"/>
      <c r="K39" s="54"/>
      <c r="L39" s="45"/>
      <c r="M39" s="54"/>
      <c r="N39" s="131"/>
      <c r="O39" s="131"/>
      <c r="P39" s="131"/>
      <c r="Q39" s="131"/>
      <c r="R39" s="132"/>
      <c r="S39" s="133"/>
      <c r="T39" s="126"/>
      <c r="U39" s="127"/>
    </row>
    <row r="40" spans="2:22" ht="30" customHeight="1" x14ac:dyDescent="0.4">
      <c r="B40" s="134" t="s">
        <v>20</v>
      </c>
      <c r="C40" s="134"/>
      <c r="D40" s="119">
        <v>0.59722222222222221</v>
      </c>
      <c r="E40" s="120"/>
      <c r="F40" s="121"/>
      <c r="G40" s="130" t="str">
        <f>B29</f>
        <v>ノースブルー</v>
      </c>
      <c r="H40" s="131"/>
      <c r="I40" s="131"/>
      <c r="J40" s="131"/>
      <c r="K40" s="66"/>
      <c r="L40" s="45" t="s">
        <v>18</v>
      </c>
      <c r="M40" s="54"/>
      <c r="N40" s="131" t="str">
        <f>B31</f>
        <v>ジュニホワイト</v>
      </c>
      <c r="O40" s="131"/>
      <c r="P40" s="131"/>
      <c r="Q40" s="131"/>
      <c r="R40" s="132" t="str">
        <f>B30</f>
        <v>亀　田</v>
      </c>
      <c r="S40" s="133"/>
      <c r="T40" s="126" t="str">
        <f>B32</f>
        <v>プレイフルU-11</v>
      </c>
      <c r="U40" s="127"/>
    </row>
    <row r="41" spans="2:22" ht="30" customHeight="1" x14ac:dyDescent="0.4">
      <c r="B41" s="134" t="s">
        <v>21</v>
      </c>
      <c r="C41" s="134"/>
      <c r="D41" s="119">
        <v>0.61111111111111105</v>
      </c>
      <c r="E41" s="120"/>
      <c r="F41" s="121"/>
      <c r="G41" s="130" t="str">
        <f>B30</f>
        <v>亀　田</v>
      </c>
      <c r="H41" s="131"/>
      <c r="I41" s="131"/>
      <c r="J41" s="131"/>
      <c r="K41" s="54"/>
      <c r="L41" s="45" t="s">
        <v>18</v>
      </c>
      <c r="M41" s="54"/>
      <c r="N41" s="131" t="str">
        <f>B32</f>
        <v>プレイフルU-11</v>
      </c>
      <c r="O41" s="131"/>
      <c r="P41" s="131"/>
      <c r="Q41" s="131"/>
      <c r="R41" s="132" t="str">
        <f>B29</f>
        <v>ノースブルー</v>
      </c>
      <c r="S41" s="133"/>
      <c r="T41" s="126" t="str">
        <f>B31</f>
        <v>ジュニホワイト</v>
      </c>
      <c r="U41" s="127"/>
    </row>
    <row r="42" spans="2:22" ht="30" customHeight="1" x14ac:dyDescent="0.4">
      <c r="B42" s="128" t="s">
        <v>59</v>
      </c>
      <c r="C42" s="129"/>
      <c r="D42" s="119"/>
      <c r="E42" s="120"/>
      <c r="F42" s="121"/>
      <c r="G42" s="130"/>
      <c r="H42" s="131"/>
      <c r="I42" s="131"/>
      <c r="J42" s="131"/>
      <c r="K42" s="54"/>
      <c r="L42" s="45"/>
      <c r="M42" s="54"/>
      <c r="N42" s="131"/>
      <c r="O42" s="131"/>
      <c r="P42" s="131"/>
      <c r="Q42" s="131"/>
      <c r="R42" s="132"/>
      <c r="S42" s="133"/>
      <c r="T42" s="126"/>
      <c r="U42" s="127"/>
    </row>
    <row r="43" spans="2:22" ht="30" customHeight="1" x14ac:dyDescent="0.4">
      <c r="B43" s="118" t="s">
        <v>22</v>
      </c>
      <c r="C43" s="118"/>
      <c r="D43" s="119">
        <v>0.63194444444444442</v>
      </c>
      <c r="E43" s="120"/>
      <c r="F43" s="121"/>
      <c r="G43" s="122" t="str">
        <f>B29</f>
        <v>ノースブルー</v>
      </c>
      <c r="H43" s="123"/>
      <c r="I43" s="123"/>
      <c r="J43" s="123"/>
      <c r="K43" s="53"/>
      <c r="L43" s="46" t="s">
        <v>18</v>
      </c>
      <c r="M43" s="53"/>
      <c r="N43" s="123" t="str">
        <f>B32</f>
        <v>プレイフルU-11</v>
      </c>
      <c r="O43" s="123"/>
      <c r="P43" s="123"/>
      <c r="Q43" s="123"/>
      <c r="R43" s="124" t="str">
        <f>B30</f>
        <v>亀　田</v>
      </c>
      <c r="S43" s="125"/>
      <c r="T43" s="103" t="str">
        <f>B31</f>
        <v>ジュニホワイト</v>
      </c>
      <c r="U43" s="104"/>
    </row>
    <row r="44" spans="2:22" ht="30" customHeight="1" x14ac:dyDescent="0.4">
      <c r="B44" s="108" t="s">
        <v>23</v>
      </c>
      <c r="C44" s="108"/>
      <c r="D44" s="109">
        <v>0.64583333333333337</v>
      </c>
      <c r="E44" s="110"/>
      <c r="F44" s="111"/>
      <c r="G44" s="112" t="str">
        <f>B30</f>
        <v>亀　田</v>
      </c>
      <c r="H44" s="113"/>
      <c r="I44" s="113"/>
      <c r="J44" s="113"/>
      <c r="K44" s="55"/>
      <c r="L44" s="47" t="s">
        <v>18</v>
      </c>
      <c r="M44" s="55"/>
      <c r="N44" s="113" t="str">
        <f>B31</f>
        <v>ジュニホワイト</v>
      </c>
      <c r="O44" s="113"/>
      <c r="P44" s="113"/>
      <c r="Q44" s="113"/>
      <c r="R44" s="114" t="str">
        <f>B29</f>
        <v>ノースブルー</v>
      </c>
      <c r="S44" s="115"/>
      <c r="T44" s="116" t="str">
        <f>B32</f>
        <v>プレイフルU-11</v>
      </c>
      <c r="U44" s="117"/>
    </row>
    <row r="60" spans="3:17" x14ac:dyDescent="0.4"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2"/>
      <c r="P60" s="12"/>
      <c r="Q60" s="12"/>
    </row>
  </sheetData>
  <mergeCells count="148">
    <mergeCell ref="J14:K14"/>
    <mergeCell ref="J13:K13"/>
    <mergeCell ref="L14:N14"/>
    <mergeCell ref="O13:Q13"/>
    <mergeCell ref="S13:T13"/>
    <mergeCell ref="O14:Q14"/>
    <mergeCell ref="S14:T14"/>
    <mergeCell ref="T15:U15"/>
    <mergeCell ref="B16:C16"/>
    <mergeCell ref="T17:U17"/>
    <mergeCell ref="T23:U23"/>
    <mergeCell ref="T22:U22"/>
    <mergeCell ref="B22:C22"/>
    <mergeCell ref="D22:F22"/>
    <mergeCell ref="G22:J22"/>
    <mergeCell ref="N22:Q22"/>
    <mergeCell ref="R22:S22"/>
    <mergeCell ref="B23:C23"/>
    <mergeCell ref="D23:F23"/>
    <mergeCell ref="G23:J23"/>
    <mergeCell ref="N23:Q23"/>
    <mergeCell ref="R23:S23"/>
    <mergeCell ref="G20:J20"/>
    <mergeCell ref="N20:Q20"/>
    <mergeCell ref="R20:S20"/>
    <mergeCell ref="B17:C17"/>
    <mergeCell ref="D17:F17"/>
    <mergeCell ref="G17:J17"/>
    <mergeCell ref="N17:Q17"/>
    <mergeCell ref="R17:S17"/>
    <mergeCell ref="D20:F20"/>
    <mergeCell ref="J35:K35"/>
    <mergeCell ref="O35:Q35"/>
    <mergeCell ref="S35:T35"/>
    <mergeCell ref="L34:N34"/>
    <mergeCell ref="L35:N35"/>
    <mergeCell ref="B35:I35"/>
    <mergeCell ref="L32:N32"/>
    <mergeCell ref="B26:D26"/>
    <mergeCell ref="E26:S26"/>
    <mergeCell ref="C28:E28"/>
    <mergeCell ref="F28:H28"/>
    <mergeCell ref="I28:K28"/>
    <mergeCell ref="L28:N28"/>
    <mergeCell ref="C29:E29"/>
    <mergeCell ref="F30:H30"/>
    <mergeCell ref="I31:K31"/>
    <mergeCell ref="S34:T34"/>
    <mergeCell ref="J34:K34"/>
    <mergeCell ref="O34:Q34"/>
    <mergeCell ref="B1:V1"/>
    <mergeCell ref="C7:E7"/>
    <mergeCell ref="F7:H7"/>
    <mergeCell ref="I7:K7"/>
    <mergeCell ref="L7:N7"/>
    <mergeCell ref="B2:V2"/>
    <mergeCell ref="B5:D5"/>
    <mergeCell ref="E5:S5"/>
    <mergeCell ref="T16:U16"/>
    <mergeCell ref="C8:E8"/>
    <mergeCell ref="F9:H9"/>
    <mergeCell ref="I10:K10"/>
    <mergeCell ref="L11:N11"/>
    <mergeCell ref="B15:C15"/>
    <mergeCell ref="D15:F15"/>
    <mergeCell ref="G15:K15"/>
    <mergeCell ref="M15:Q15"/>
    <mergeCell ref="R15:S15"/>
    <mergeCell ref="D16:F16"/>
    <mergeCell ref="G16:J16"/>
    <mergeCell ref="N16:Q16"/>
    <mergeCell ref="R16:S16"/>
    <mergeCell ref="L13:N13"/>
    <mergeCell ref="B14:I14"/>
    <mergeCell ref="B36:C36"/>
    <mergeCell ref="D36:F36"/>
    <mergeCell ref="R36:S36"/>
    <mergeCell ref="T36:U36"/>
    <mergeCell ref="T18:U18"/>
    <mergeCell ref="B21:C21"/>
    <mergeCell ref="D21:F21"/>
    <mergeCell ref="G21:J21"/>
    <mergeCell ref="N21:Q21"/>
    <mergeCell ref="R21:S21"/>
    <mergeCell ref="T21:U21"/>
    <mergeCell ref="B18:C18"/>
    <mergeCell ref="D18:F18"/>
    <mergeCell ref="G18:J18"/>
    <mergeCell ref="N18:Q18"/>
    <mergeCell ref="R18:S18"/>
    <mergeCell ref="T19:U19"/>
    <mergeCell ref="B19:C19"/>
    <mergeCell ref="D19:F19"/>
    <mergeCell ref="G19:J19"/>
    <mergeCell ref="N19:Q19"/>
    <mergeCell ref="R19:S19"/>
    <mergeCell ref="T20:U20"/>
    <mergeCell ref="B20:C20"/>
    <mergeCell ref="T37:U37"/>
    <mergeCell ref="B38:C38"/>
    <mergeCell ref="D38:F38"/>
    <mergeCell ref="G38:J38"/>
    <mergeCell ref="N38:Q38"/>
    <mergeCell ref="R38:S38"/>
    <mergeCell ref="T38:U38"/>
    <mergeCell ref="B37:C37"/>
    <mergeCell ref="D37:F37"/>
    <mergeCell ref="G37:J37"/>
    <mergeCell ref="N37:Q37"/>
    <mergeCell ref="R37:S37"/>
    <mergeCell ref="N41:Q41"/>
    <mergeCell ref="R41:S41"/>
    <mergeCell ref="T39:U39"/>
    <mergeCell ref="B40:C40"/>
    <mergeCell ref="D40:F40"/>
    <mergeCell ref="G40:J40"/>
    <mergeCell ref="N40:Q40"/>
    <mergeCell ref="R40:S40"/>
    <mergeCell ref="T40:U40"/>
    <mergeCell ref="B39:C39"/>
    <mergeCell ref="D39:F39"/>
    <mergeCell ref="G39:J39"/>
    <mergeCell ref="N39:Q39"/>
    <mergeCell ref="R39:S39"/>
    <mergeCell ref="T43:U43"/>
    <mergeCell ref="G36:K36"/>
    <mergeCell ref="M36:Q36"/>
    <mergeCell ref="B44:C44"/>
    <mergeCell ref="D44:F44"/>
    <mergeCell ref="G44:J44"/>
    <mergeCell ref="N44:Q44"/>
    <mergeCell ref="R44:S44"/>
    <mergeCell ref="T44:U44"/>
    <mergeCell ref="B43:C43"/>
    <mergeCell ref="D43:F43"/>
    <mergeCell ref="G43:J43"/>
    <mergeCell ref="N43:Q43"/>
    <mergeCell ref="R43:S43"/>
    <mergeCell ref="T41:U41"/>
    <mergeCell ref="B42:C42"/>
    <mergeCell ref="D42:F42"/>
    <mergeCell ref="G42:J42"/>
    <mergeCell ref="N42:Q42"/>
    <mergeCell ref="R42:S42"/>
    <mergeCell ref="T42:U42"/>
    <mergeCell ref="B41:C41"/>
    <mergeCell ref="D41:F41"/>
    <mergeCell ref="G41:J41"/>
  </mergeCells>
  <phoneticPr fontId="1"/>
  <pageMargins left="0.62992125984251968" right="0.11811023622047245" top="7.874015748031496E-2" bottom="0.78740157480314965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</sheetPr>
  <dimension ref="B1:W60"/>
  <sheetViews>
    <sheetView view="pageBreakPreview" zoomScale="60" zoomScaleNormal="100" workbookViewId="0">
      <selection activeCell="AC10" sqref="AC10"/>
    </sheetView>
  </sheetViews>
  <sheetFormatPr defaultColWidth="12.875" defaultRowHeight="18.75" x14ac:dyDescent="0.4"/>
  <cols>
    <col min="1" max="1" width="1.625" customWidth="1"/>
    <col min="2" max="2" width="14.875" customWidth="1"/>
    <col min="3" max="17" width="5.125" customWidth="1"/>
    <col min="18" max="22" width="7.625" customWidth="1"/>
    <col min="23" max="23" width="1.5" customWidth="1"/>
  </cols>
  <sheetData>
    <row r="1" spans="2:23" ht="36" customHeight="1" x14ac:dyDescent="0.4">
      <c r="B1" s="152" t="str">
        <f>組合せ!B1</f>
        <v>第41回　函館東ライオンズ杯　U-12　フットサル大会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8"/>
    </row>
    <row r="2" spans="2:23" ht="29.25" customHeight="1" x14ac:dyDescent="0.4">
      <c r="B2" s="156" t="str">
        <f>組合せ!B4</f>
        <v>◇　令和5年11月25日（土）予選リーグ　◇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8"/>
    </row>
    <row r="3" spans="2:23" ht="15.75" customHeight="1" x14ac:dyDescent="0.4">
      <c r="B3" s="3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</row>
    <row r="4" spans="2:23" ht="15.75" customHeight="1" x14ac:dyDescent="0.4">
      <c r="C4" s="37"/>
      <c r="D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8"/>
    </row>
    <row r="5" spans="2:23" ht="29.25" customHeight="1" x14ac:dyDescent="0.4">
      <c r="B5" s="157" t="str">
        <f>組合せ!B13</f>
        <v>９：００開場</v>
      </c>
      <c r="C5" s="158"/>
      <c r="D5" s="158"/>
      <c r="E5" s="152" t="str">
        <f>組合せ!B12</f>
        <v>【上ノ国スポーツセンター】</v>
      </c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7"/>
      <c r="U5" s="7"/>
      <c r="V5" s="7"/>
      <c r="W5" s="8"/>
    </row>
    <row r="6" spans="2:23" x14ac:dyDescent="0.4">
      <c r="T6" s="9" t="s">
        <v>4</v>
      </c>
      <c r="U6" s="9" t="s">
        <v>5</v>
      </c>
      <c r="V6" s="9" t="s">
        <v>6</v>
      </c>
    </row>
    <row r="7" spans="2:23" ht="37.5" customHeight="1" x14ac:dyDescent="0.4">
      <c r="B7" s="40" t="s">
        <v>24</v>
      </c>
      <c r="C7" s="154" t="str">
        <f>B8</f>
        <v>サン・スポ</v>
      </c>
      <c r="D7" s="155"/>
      <c r="E7" s="155"/>
      <c r="F7" s="155" t="str">
        <f>B9</f>
        <v>ノースホワイト</v>
      </c>
      <c r="G7" s="155"/>
      <c r="H7" s="155"/>
      <c r="I7" s="155" t="str">
        <f>B10</f>
        <v>今　金</v>
      </c>
      <c r="J7" s="155"/>
      <c r="K7" s="155"/>
      <c r="L7" s="155" t="str">
        <f>B11</f>
        <v>ジュニブルー</v>
      </c>
      <c r="M7" s="155"/>
      <c r="N7" s="155"/>
      <c r="O7" s="6" t="s">
        <v>7</v>
      </c>
      <c r="P7" s="6" t="s">
        <v>8</v>
      </c>
      <c r="Q7" s="6" t="s">
        <v>9</v>
      </c>
      <c r="R7" s="2" t="s">
        <v>0</v>
      </c>
      <c r="S7" s="2" t="s">
        <v>1</v>
      </c>
      <c r="T7" s="2" t="s">
        <v>2</v>
      </c>
      <c r="U7" s="2" t="s">
        <v>10</v>
      </c>
      <c r="V7" s="2" t="s">
        <v>3</v>
      </c>
    </row>
    <row r="8" spans="2:23" ht="38.25" customHeight="1" x14ac:dyDescent="0.4">
      <c r="B8" s="42" t="s">
        <v>109</v>
      </c>
      <c r="C8" s="172"/>
      <c r="D8" s="173"/>
      <c r="E8" s="174"/>
      <c r="F8" s="61" t="str">
        <f>IF(K16="","",K16)</f>
        <v/>
      </c>
      <c r="G8" s="3" t="str">
        <f>IF(F8="","",IF(F8=H8,"△",IF(F8&gt;H8,"○","●")))</f>
        <v/>
      </c>
      <c r="H8" s="62" t="str">
        <f>IF(M16="","",M16)</f>
        <v/>
      </c>
      <c r="I8" s="61" t="str">
        <f>IF(K19="","",K19)</f>
        <v/>
      </c>
      <c r="J8" s="5" t="str">
        <f>IF(I8="","",IF(I8=K8,"△",IF(I8&gt;K8,"○","●")))</f>
        <v/>
      </c>
      <c r="K8" s="62" t="str">
        <f>IF(M19="","",M19)</f>
        <v/>
      </c>
      <c r="L8" s="61" t="str">
        <f>IF(K22="","",K22)</f>
        <v/>
      </c>
      <c r="M8" s="5" t="str">
        <f>IF(L8="","",IF(L8=N8,"△",IF(L8&gt;N8,"○","●")))</f>
        <v/>
      </c>
      <c r="N8" s="62" t="str">
        <f>IF(M22="","",M22)</f>
        <v/>
      </c>
      <c r="O8" s="51">
        <f>COUNTIF($C8:$N8,O$12)</f>
        <v>0</v>
      </c>
      <c r="P8" s="51">
        <f t="shared" ref="P8:Q11" si="0">COUNTIF($C8:$N8,P$12)</f>
        <v>0</v>
      </c>
      <c r="Q8" s="51">
        <f>COUNTIF($C8:$N8,Q$12)</f>
        <v>0</v>
      </c>
      <c r="R8" s="52">
        <f>O8*3+Q8</f>
        <v>0</v>
      </c>
      <c r="S8" s="52">
        <f>SUMIF($C$12:$N$12,S$7,$C8:$N8)</f>
        <v>0</v>
      </c>
      <c r="T8" s="52">
        <f>SUMIF($C$12:$N$12,T$7,$C8:$N8)</f>
        <v>0</v>
      </c>
      <c r="U8" s="52">
        <f>IFERROR(S8-T8,"")</f>
        <v>0</v>
      </c>
      <c r="V8" s="52">
        <f>SUMPRODUCT(($R$8:$R$11*10^5+$U$8:$U$11&gt;R8*10^5+U8)*1)+1</f>
        <v>1</v>
      </c>
    </row>
    <row r="9" spans="2:23" ht="38.25" customHeight="1" x14ac:dyDescent="0.4">
      <c r="B9" s="43" t="s">
        <v>110</v>
      </c>
      <c r="C9" s="5" t="str">
        <f>IF(H8="","",H8)</f>
        <v/>
      </c>
      <c r="D9" s="1" t="str">
        <f>IF(C9="","",IF(C9=E9,"△",IF(C9&gt;E9,"○","●")))</f>
        <v/>
      </c>
      <c r="E9" s="4" t="str">
        <f>IF(F8="","",F8)</f>
        <v/>
      </c>
      <c r="F9" s="172"/>
      <c r="G9" s="173"/>
      <c r="H9" s="174"/>
      <c r="I9" s="61" t="str">
        <f>IF(K23="","",K23)</f>
        <v/>
      </c>
      <c r="J9" s="5" t="str">
        <f>IF(I9="","",IF(I9=K9,"△",IF(I9&gt;K9,"○","●")))</f>
        <v/>
      </c>
      <c r="K9" s="62" t="str">
        <f>IF(M23="","",M23)</f>
        <v/>
      </c>
      <c r="L9" s="61" t="str">
        <f>IF(K20="","",K20)</f>
        <v/>
      </c>
      <c r="M9" s="5" t="str">
        <f>IF(L9="","",IF(L9=N9,"△",IF(L9&gt;N9,"○","●")))</f>
        <v/>
      </c>
      <c r="N9" s="62" t="str">
        <f>IF(M20="","",M20)</f>
        <v/>
      </c>
      <c r="O9" s="51">
        <f>COUNTIF($C9:$N9,O$12)</f>
        <v>0</v>
      </c>
      <c r="P9" s="51">
        <f t="shared" si="0"/>
        <v>0</v>
      </c>
      <c r="Q9" s="51">
        <f t="shared" si="0"/>
        <v>0</v>
      </c>
      <c r="R9" s="52">
        <f>O9*3+Q9</f>
        <v>0</v>
      </c>
      <c r="S9" s="52">
        <f t="shared" ref="S9:T11" si="1">SUMIF($C$12:$N$12,S$7,$C9:$N9)</f>
        <v>0</v>
      </c>
      <c r="T9" s="52">
        <f t="shared" si="1"/>
        <v>0</v>
      </c>
      <c r="U9" s="52">
        <f t="shared" ref="U9:U11" si="2">IFERROR(S9-T9,"")</f>
        <v>0</v>
      </c>
      <c r="V9" s="52">
        <f>SUMPRODUCT(($R$8:$R$11*10^5+$U$8:$U$11&gt;R9*10^5+U9)*1)+1</f>
        <v>1</v>
      </c>
    </row>
    <row r="10" spans="2:23" ht="37.5" customHeight="1" x14ac:dyDescent="0.4">
      <c r="B10" s="43" t="s">
        <v>111</v>
      </c>
      <c r="C10" s="5" t="str">
        <f>IF(K8="","",K8)</f>
        <v/>
      </c>
      <c r="D10" s="1" t="str">
        <f>IF(C10="","",IF(C10=E10,"△",IF(C10&gt;E10,"○","●")))</f>
        <v/>
      </c>
      <c r="E10" s="4" t="str">
        <f>IF(I8="","",I8)</f>
        <v/>
      </c>
      <c r="F10" s="20" t="str">
        <f>IF(K9="","",K9)</f>
        <v/>
      </c>
      <c r="G10" s="1" t="str">
        <f>IF(F10="","",IF(F10=H10,"△",IF(F10&gt;H10,"○","●")))</f>
        <v/>
      </c>
      <c r="H10" s="4" t="str">
        <f>IF(I9="","",I9)</f>
        <v/>
      </c>
      <c r="I10" s="172"/>
      <c r="J10" s="173"/>
      <c r="K10" s="174"/>
      <c r="L10" s="61" t="str">
        <f>IF(K17="","",K17)</f>
        <v/>
      </c>
      <c r="M10" s="5" t="str">
        <f>IF(L10="","",IF(L10=N10,"△",IF(L10&gt;N10,"○","●")))</f>
        <v/>
      </c>
      <c r="N10" s="62" t="str">
        <f>IF(M17="","",M17)</f>
        <v/>
      </c>
      <c r="O10" s="51">
        <f>COUNTIF($C10:$N10,O$12)</f>
        <v>0</v>
      </c>
      <c r="P10" s="51">
        <f t="shared" si="0"/>
        <v>0</v>
      </c>
      <c r="Q10" s="51">
        <f t="shared" si="0"/>
        <v>0</v>
      </c>
      <c r="R10" s="52">
        <f t="shared" ref="R10:R11" si="3">O10*3+Q10</f>
        <v>0</v>
      </c>
      <c r="S10" s="52">
        <f t="shared" si="1"/>
        <v>0</v>
      </c>
      <c r="T10" s="52">
        <f t="shared" si="1"/>
        <v>0</v>
      </c>
      <c r="U10" s="52">
        <f t="shared" si="2"/>
        <v>0</v>
      </c>
      <c r="V10" s="52">
        <f>SUMPRODUCT(($R$8:$R$11*10^5+$U$8:$U$11&gt;R10*10^5+U10)*1)+1</f>
        <v>1</v>
      </c>
    </row>
    <row r="11" spans="2:23" ht="38.25" customHeight="1" x14ac:dyDescent="0.4">
      <c r="B11" s="43" t="s">
        <v>112</v>
      </c>
      <c r="C11" s="5" t="str">
        <f>IF(N8="","",N8)</f>
        <v/>
      </c>
      <c r="D11" s="1" t="str">
        <f>IF(C11="","",IF(C11=E11,"△",IF(C11&gt;E11,"○","●")))</f>
        <v/>
      </c>
      <c r="E11" s="4" t="str">
        <f>IF(L8="","",L8)</f>
        <v/>
      </c>
      <c r="F11" s="20" t="str">
        <f>IF(N9="","",N9)</f>
        <v/>
      </c>
      <c r="G11" s="1" t="str">
        <f>IF(F11="","",IF(F11=H11,"△",IF(F11&gt;H11,"○","●")))</f>
        <v/>
      </c>
      <c r="H11" s="4" t="str">
        <f>IF(L9="","",L9)</f>
        <v/>
      </c>
      <c r="I11" s="20" t="str">
        <f>IF(N10="","",N10)</f>
        <v/>
      </c>
      <c r="J11" s="1" t="str">
        <f>IF(I11="","",IF(I11=K11,"△",IF(I11&gt;K11,"○","●")))</f>
        <v/>
      </c>
      <c r="K11" s="4" t="str">
        <f>IF(L10="","",L10)</f>
        <v/>
      </c>
      <c r="L11" s="172"/>
      <c r="M11" s="173"/>
      <c r="N11" s="174"/>
      <c r="O11" s="51">
        <f>COUNTIF($C11:$N11,O$12)</f>
        <v>0</v>
      </c>
      <c r="P11" s="51">
        <f t="shared" si="0"/>
        <v>0</v>
      </c>
      <c r="Q11" s="51">
        <f t="shared" si="0"/>
        <v>0</v>
      </c>
      <c r="R11" s="52">
        <f t="shared" si="3"/>
        <v>0</v>
      </c>
      <c r="S11" s="52">
        <f t="shared" si="1"/>
        <v>0</v>
      </c>
      <c r="T11" s="52">
        <f t="shared" si="1"/>
        <v>0</v>
      </c>
      <c r="U11" s="52">
        <f t="shared" si="2"/>
        <v>0</v>
      </c>
      <c r="V11" s="52">
        <f>SUMPRODUCT(($R$8:$R$11*10^5+$U$8:$U$11&gt;R11*10^5+U11)*1)+1</f>
        <v>1</v>
      </c>
    </row>
    <row r="12" spans="2:23" x14ac:dyDescent="0.4">
      <c r="C12" s="10" t="s">
        <v>11</v>
      </c>
      <c r="D12" s="11"/>
      <c r="E12" s="11" t="s">
        <v>12</v>
      </c>
      <c r="F12" s="11" t="s">
        <v>11</v>
      </c>
      <c r="G12" s="11"/>
      <c r="H12" s="11" t="s">
        <v>12</v>
      </c>
      <c r="I12" s="11" t="s">
        <v>11</v>
      </c>
      <c r="J12" s="11"/>
      <c r="K12" s="11" t="s">
        <v>12</v>
      </c>
      <c r="L12" s="11" t="s">
        <v>11</v>
      </c>
      <c r="M12" s="11"/>
      <c r="N12" s="11" t="s">
        <v>12</v>
      </c>
      <c r="O12" s="12" t="s">
        <v>13</v>
      </c>
      <c r="P12" s="12" t="s">
        <v>25</v>
      </c>
      <c r="Q12" s="12" t="s">
        <v>26</v>
      </c>
    </row>
    <row r="13" spans="2:23" ht="23.25" customHeight="1" x14ac:dyDescent="0.4">
      <c r="C13" s="10"/>
      <c r="D13" s="11"/>
      <c r="E13" s="11"/>
      <c r="F13" s="11"/>
      <c r="G13" s="11"/>
      <c r="H13" s="11"/>
      <c r="I13" s="11"/>
      <c r="J13" s="176" t="s">
        <v>63</v>
      </c>
      <c r="K13" s="176"/>
      <c r="L13" s="163" t="s">
        <v>64</v>
      </c>
      <c r="M13" s="73"/>
      <c r="N13" s="73"/>
      <c r="O13" s="125" t="str">
        <f>B8</f>
        <v>サン・スポ</v>
      </c>
      <c r="P13" s="175"/>
      <c r="Q13" s="175"/>
      <c r="R13" s="59" t="s">
        <v>67</v>
      </c>
      <c r="S13" s="125" t="str">
        <f>B9</f>
        <v>ノースホワイト</v>
      </c>
      <c r="T13" s="175"/>
    </row>
    <row r="14" spans="2:23" ht="23.25" customHeight="1" x14ac:dyDescent="0.4">
      <c r="B14" s="164" t="s">
        <v>62</v>
      </c>
      <c r="C14" s="165"/>
      <c r="D14" s="165"/>
      <c r="E14" s="165"/>
      <c r="F14" s="165"/>
      <c r="G14" s="165"/>
      <c r="H14" s="165"/>
      <c r="I14" s="165"/>
      <c r="J14" s="166" t="s">
        <v>63</v>
      </c>
      <c r="K14" s="166"/>
      <c r="L14" s="177" t="s">
        <v>65</v>
      </c>
      <c r="M14" s="177"/>
      <c r="N14" s="170"/>
      <c r="O14" s="167" t="str">
        <f>B10</f>
        <v>今　金</v>
      </c>
      <c r="P14" s="168"/>
      <c r="Q14" s="168"/>
      <c r="R14" s="60" t="s">
        <v>66</v>
      </c>
      <c r="S14" s="169" t="str">
        <f>B11</f>
        <v>ジュニブルー</v>
      </c>
      <c r="T14" s="170"/>
      <c r="U14" s="58"/>
    </row>
    <row r="15" spans="2:23" ht="30" customHeight="1" x14ac:dyDescent="0.4">
      <c r="B15" s="146" t="str">
        <f>B7</f>
        <v>Aブロック</v>
      </c>
      <c r="C15" s="147"/>
      <c r="D15" s="148" t="s">
        <v>14</v>
      </c>
      <c r="E15" s="106"/>
      <c r="F15" s="149"/>
      <c r="G15" s="105" t="s">
        <v>15</v>
      </c>
      <c r="H15" s="106"/>
      <c r="I15" s="106"/>
      <c r="J15" s="106"/>
      <c r="K15" s="106"/>
      <c r="L15" s="15" t="s">
        <v>27</v>
      </c>
      <c r="M15" s="106" t="s">
        <v>15</v>
      </c>
      <c r="N15" s="106"/>
      <c r="O15" s="106"/>
      <c r="P15" s="106"/>
      <c r="Q15" s="107"/>
      <c r="R15" s="150" t="s">
        <v>16</v>
      </c>
      <c r="S15" s="150"/>
      <c r="T15" s="150" t="s">
        <v>16</v>
      </c>
      <c r="U15" s="151"/>
      <c r="V15" s="13"/>
    </row>
    <row r="16" spans="2:23" ht="30" customHeight="1" x14ac:dyDescent="0.4">
      <c r="B16" s="137" t="s">
        <v>17</v>
      </c>
      <c r="C16" s="138"/>
      <c r="D16" s="139">
        <v>0.41666666666666669</v>
      </c>
      <c r="E16" s="140"/>
      <c r="F16" s="141"/>
      <c r="G16" s="142" t="str">
        <f>B8</f>
        <v>サン・スポ</v>
      </c>
      <c r="H16" s="143"/>
      <c r="I16" s="143"/>
      <c r="J16" s="143"/>
      <c r="K16" s="53"/>
      <c r="L16" s="44" t="s">
        <v>18</v>
      </c>
      <c r="M16" s="68"/>
      <c r="N16" s="143" t="str">
        <f>B9</f>
        <v>ノースホワイト</v>
      </c>
      <c r="O16" s="143"/>
      <c r="P16" s="143"/>
      <c r="Q16" s="143"/>
      <c r="R16" s="144" t="str">
        <f>B10</f>
        <v>今　金</v>
      </c>
      <c r="S16" s="145"/>
      <c r="T16" s="135" t="str">
        <f>B11</f>
        <v>ジュニブルー</v>
      </c>
      <c r="U16" s="136"/>
    </row>
    <row r="17" spans="2:23" ht="30" customHeight="1" x14ac:dyDescent="0.4">
      <c r="B17" s="134" t="s">
        <v>19</v>
      </c>
      <c r="C17" s="134"/>
      <c r="D17" s="119">
        <v>0.43055555555555558</v>
      </c>
      <c r="E17" s="120"/>
      <c r="F17" s="121"/>
      <c r="G17" s="130" t="str">
        <f>B10</f>
        <v>今　金</v>
      </c>
      <c r="H17" s="131"/>
      <c r="I17" s="131"/>
      <c r="J17" s="131"/>
      <c r="K17" s="66"/>
      <c r="L17" s="45" t="s">
        <v>18</v>
      </c>
      <c r="M17" s="66"/>
      <c r="N17" s="131" t="str">
        <f>B11</f>
        <v>ジュニブルー</v>
      </c>
      <c r="O17" s="131"/>
      <c r="P17" s="131"/>
      <c r="Q17" s="131"/>
      <c r="R17" s="132" t="str">
        <f>B8</f>
        <v>サン・スポ</v>
      </c>
      <c r="S17" s="133"/>
      <c r="T17" s="126" t="str">
        <f>B9</f>
        <v>ノースホワイト</v>
      </c>
      <c r="U17" s="127"/>
    </row>
    <row r="18" spans="2:23" ht="30" customHeight="1" x14ac:dyDescent="0.4">
      <c r="B18" s="134" t="s">
        <v>59</v>
      </c>
      <c r="C18" s="134"/>
      <c r="D18" s="119"/>
      <c r="E18" s="120"/>
      <c r="F18" s="121"/>
      <c r="G18" s="130"/>
      <c r="H18" s="131"/>
      <c r="I18" s="131"/>
      <c r="J18" s="131"/>
      <c r="K18" s="66"/>
      <c r="L18" s="45"/>
      <c r="M18" s="66"/>
      <c r="N18" s="131"/>
      <c r="O18" s="131"/>
      <c r="P18" s="131"/>
      <c r="Q18" s="131"/>
      <c r="R18" s="132"/>
      <c r="S18" s="133"/>
      <c r="T18" s="126"/>
      <c r="U18" s="127"/>
    </row>
    <row r="19" spans="2:23" ht="30" customHeight="1" x14ac:dyDescent="0.4">
      <c r="B19" s="134" t="s">
        <v>20</v>
      </c>
      <c r="C19" s="134"/>
      <c r="D19" s="119">
        <v>0.4513888888888889</v>
      </c>
      <c r="E19" s="120"/>
      <c r="F19" s="121"/>
      <c r="G19" s="130" t="str">
        <f>B8</f>
        <v>サン・スポ</v>
      </c>
      <c r="H19" s="131"/>
      <c r="I19" s="131"/>
      <c r="J19" s="131"/>
      <c r="K19" s="66"/>
      <c r="L19" s="45" t="s">
        <v>18</v>
      </c>
      <c r="M19" s="66"/>
      <c r="N19" s="131" t="str">
        <f>B10</f>
        <v>今　金</v>
      </c>
      <c r="O19" s="131"/>
      <c r="P19" s="131"/>
      <c r="Q19" s="131"/>
      <c r="R19" s="132" t="str">
        <f>B9</f>
        <v>ノースホワイト</v>
      </c>
      <c r="S19" s="133"/>
      <c r="T19" s="126" t="str">
        <f>B11</f>
        <v>ジュニブルー</v>
      </c>
      <c r="U19" s="127"/>
    </row>
    <row r="20" spans="2:23" ht="30" customHeight="1" x14ac:dyDescent="0.4">
      <c r="B20" s="134" t="s">
        <v>21</v>
      </c>
      <c r="C20" s="134"/>
      <c r="D20" s="119">
        <v>0.46527777777777773</v>
      </c>
      <c r="E20" s="120"/>
      <c r="F20" s="121"/>
      <c r="G20" s="130" t="str">
        <f>B9</f>
        <v>ノースホワイト</v>
      </c>
      <c r="H20" s="131"/>
      <c r="I20" s="131"/>
      <c r="J20" s="131"/>
      <c r="K20" s="66"/>
      <c r="L20" s="45" t="s">
        <v>18</v>
      </c>
      <c r="M20" s="66"/>
      <c r="N20" s="131" t="str">
        <f>B11</f>
        <v>ジュニブルー</v>
      </c>
      <c r="O20" s="131"/>
      <c r="P20" s="131"/>
      <c r="Q20" s="131"/>
      <c r="R20" s="132" t="str">
        <f>B8</f>
        <v>サン・スポ</v>
      </c>
      <c r="S20" s="133"/>
      <c r="T20" s="126" t="str">
        <f>B10</f>
        <v>今　金</v>
      </c>
      <c r="U20" s="127"/>
    </row>
    <row r="21" spans="2:23" ht="30" customHeight="1" x14ac:dyDescent="0.4">
      <c r="B21" s="134" t="s">
        <v>59</v>
      </c>
      <c r="C21" s="134"/>
      <c r="D21" s="119"/>
      <c r="E21" s="120"/>
      <c r="F21" s="121"/>
      <c r="G21" s="130"/>
      <c r="H21" s="131"/>
      <c r="I21" s="131"/>
      <c r="J21" s="131"/>
      <c r="K21" s="66"/>
      <c r="L21" s="45"/>
      <c r="M21" s="54"/>
      <c r="N21" s="131"/>
      <c r="O21" s="131"/>
      <c r="P21" s="131"/>
      <c r="Q21" s="131"/>
      <c r="R21" s="132"/>
      <c r="S21" s="133"/>
      <c r="T21" s="126"/>
      <c r="U21" s="127"/>
    </row>
    <row r="22" spans="2:23" ht="30" customHeight="1" x14ac:dyDescent="0.4">
      <c r="B22" s="118" t="s">
        <v>22</v>
      </c>
      <c r="C22" s="118"/>
      <c r="D22" s="119">
        <v>0.4861111111111111</v>
      </c>
      <c r="E22" s="120"/>
      <c r="F22" s="121"/>
      <c r="G22" s="122" t="str">
        <f>B8</f>
        <v>サン・スポ</v>
      </c>
      <c r="H22" s="123"/>
      <c r="I22" s="123"/>
      <c r="J22" s="123"/>
      <c r="K22" s="9"/>
      <c r="L22" s="46" t="s">
        <v>18</v>
      </c>
      <c r="M22" s="53"/>
      <c r="N22" s="123" t="str">
        <f>B11</f>
        <v>ジュニブルー</v>
      </c>
      <c r="O22" s="123"/>
      <c r="P22" s="123"/>
      <c r="Q22" s="123"/>
      <c r="R22" s="124" t="str">
        <f>B9</f>
        <v>ノースホワイト</v>
      </c>
      <c r="S22" s="125"/>
      <c r="T22" s="103" t="str">
        <f>B10</f>
        <v>今　金</v>
      </c>
      <c r="U22" s="104"/>
    </row>
    <row r="23" spans="2:23" ht="30" customHeight="1" x14ac:dyDescent="0.4">
      <c r="B23" s="108" t="s">
        <v>23</v>
      </c>
      <c r="C23" s="108"/>
      <c r="D23" s="109">
        <v>0.5</v>
      </c>
      <c r="E23" s="110"/>
      <c r="F23" s="111"/>
      <c r="G23" s="112" t="str">
        <f>B9</f>
        <v>ノースホワイト</v>
      </c>
      <c r="H23" s="113"/>
      <c r="I23" s="113"/>
      <c r="J23" s="113"/>
      <c r="K23" s="67"/>
      <c r="L23" s="47" t="s">
        <v>18</v>
      </c>
      <c r="M23" s="55"/>
      <c r="N23" s="113" t="str">
        <f>B10</f>
        <v>今　金</v>
      </c>
      <c r="O23" s="113"/>
      <c r="P23" s="113"/>
      <c r="Q23" s="113"/>
      <c r="R23" s="114" t="str">
        <f>B8</f>
        <v>サン・スポ</v>
      </c>
      <c r="S23" s="115"/>
      <c r="T23" s="116" t="str">
        <f>B11</f>
        <v>ジュニブルー</v>
      </c>
      <c r="U23" s="117"/>
    </row>
    <row r="24" spans="2:23" ht="26.25" customHeight="1" x14ac:dyDescent="0.4"/>
    <row r="25" spans="2:23" ht="26.25" customHeight="1" x14ac:dyDescent="0.4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2:23" ht="28.5" customHeight="1" x14ac:dyDescent="0.4">
      <c r="B26" s="157" t="str">
        <f>組合せ!CB22</f>
        <v>１２：３０開場</v>
      </c>
      <c r="C26" s="158"/>
      <c r="D26" s="158"/>
      <c r="E26" s="152" t="str">
        <f>組合せ!CB21</f>
        <v>【上ノ国スポーツセンター】</v>
      </c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7"/>
      <c r="U26" s="7"/>
      <c r="V26" s="7"/>
      <c r="W26" s="8"/>
    </row>
    <row r="27" spans="2:23" x14ac:dyDescent="0.4">
      <c r="T27" s="9" t="s">
        <v>4</v>
      </c>
      <c r="U27" s="9" t="s">
        <v>5</v>
      </c>
      <c r="V27" s="9" t="s">
        <v>6</v>
      </c>
    </row>
    <row r="28" spans="2:23" ht="37.5" customHeight="1" x14ac:dyDescent="0.4">
      <c r="B28" s="40" t="s">
        <v>51</v>
      </c>
      <c r="C28" s="154" t="str">
        <f>B29</f>
        <v>松　前</v>
      </c>
      <c r="D28" s="155"/>
      <c r="E28" s="155"/>
      <c r="F28" s="155" t="str">
        <f>B30</f>
        <v>港</v>
      </c>
      <c r="G28" s="155"/>
      <c r="H28" s="155"/>
      <c r="I28" s="155" t="str">
        <f>B31</f>
        <v>スクールホワイト</v>
      </c>
      <c r="J28" s="155"/>
      <c r="K28" s="155"/>
      <c r="L28" s="155" t="str">
        <f>B32</f>
        <v xml:space="preserve">CORAZON   </v>
      </c>
      <c r="M28" s="155"/>
      <c r="N28" s="155"/>
      <c r="O28" s="6" t="s">
        <v>7</v>
      </c>
      <c r="P28" s="6" t="s">
        <v>8</v>
      </c>
      <c r="Q28" s="6" t="s">
        <v>9</v>
      </c>
      <c r="R28" s="2" t="s">
        <v>0</v>
      </c>
      <c r="S28" s="2" t="s">
        <v>1</v>
      </c>
      <c r="T28" s="2" t="s">
        <v>2</v>
      </c>
      <c r="U28" s="2" t="s">
        <v>10</v>
      </c>
      <c r="V28" s="2" t="s">
        <v>3</v>
      </c>
    </row>
    <row r="29" spans="2:23" ht="38.25" customHeight="1" x14ac:dyDescent="0.4">
      <c r="B29" s="42" t="s">
        <v>115</v>
      </c>
      <c r="C29" s="172"/>
      <c r="D29" s="173"/>
      <c r="E29" s="174"/>
      <c r="F29" s="61" t="str">
        <f>IF(K37="","",K37)</f>
        <v/>
      </c>
      <c r="G29" s="3" t="str">
        <f>IF(F29="","",IF(F29=H29,"△",IF(F29&gt;H29,"○","●")))</f>
        <v/>
      </c>
      <c r="H29" s="62" t="str">
        <f>IF(M37="","",M37)</f>
        <v/>
      </c>
      <c r="I29" s="61" t="str">
        <f>IF(K40="","",K40)</f>
        <v/>
      </c>
      <c r="J29" s="5" t="str">
        <f>IF(I29="","",IF(I29=K29,"△",IF(I29&gt;K29,"○","●")))</f>
        <v/>
      </c>
      <c r="K29" s="62" t="str">
        <f>IF(M40="","",M40)</f>
        <v/>
      </c>
      <c r="L29" s="61" t="str">
        <f>IF(K43="","",K43)</f>
        <v/>
      </c>
      <c r="M29" s="5" t="str">
        <f>IF(L29="","",IF(L29=N29,"△",IF(L29&gt;N29,"○","●")))</f>
        <v/>
      </c>
      <c r="N29" s="62" t="str">
        <f>IF(M43="","",M43)</f>
        <v/>
      </c>
      <c r="O29" s="51">
        <f>COUNTIF($C29:$N29,O$33)</f>
        <v>0</v>
      </c>
      <c r="P29" s="51">
        <f>COUNTIF($C29:$N29,P$33)</f>
        <v>0</v>
      </c>
      <c r="Q29" s="51">
        <f>COUNTIF($C29:$N29,Q$33)</f>
        <v>0</v>
      </c>
      <c r="R29" s="52">
        <f>O29*3+Q29</f>
        <v>0</v>
      </c>
      <c r="S29" s="52">
        <f>SUMIF($C$33:$N$33,S$7,$C29:$N29)</f>
        <v>0</v>
      </c>
      <c r="T29" s="52">
        <f>SUMIF($C$33:$N$33,T$7,$C29:$N29)</f>
        <v>0</v>
      </c>
      <c r="U29" s="52">
        <f>IFERROR(S29-T29,"")</f>
        <v>0</v>
      </c>
      <c r="V29" s="52">
        <f>SUMPRODUCT(($R$29:$R$32*10^5+$U$29:$U$32&gt;R29*10^5+U29)*1)+1</f>
        <v>1</v>
      </c>
    </row>
    <row r="30" spans="2:23" ht="38.25" customHeight="1" x14ac:dyDescent="0.4">
      <c r="B30" s="42" t="s">
        <v>113</v>
      </c>
      <c r="C30" s="5" t="str">
        <f>IF(H29="","",H29)</f>
        <v/>
      </c>
      <c r="D30" s="1" t="str">
        <f>IF(C30="","",IF(C30=E30,"△",IF(C30&gt;E30,"○","●")))</f>
        <v/>
      </c>
      <c r="E30" s="4" t="str">
        <f>IF(F29="","",F29)</f>
        <v/>
      </c>
      <c r="F30" s="172"/>
      <c r="G30" s="173"/>
      <c r="H30" s="174"/>
      <c r="I30" s="61" t="str">
        <f>IF(K44="","",K44)</f>
        <v/>
      </c>
      <c r="J30" s="5" t="str">
        <f>IF(I30="","",IF(I30=K30,"△",IF(I30&gt;K30,"○","●")))</f>
        <v/>
      </c>
      <c r="K30" s="63" t="str">
        <f>IF(M44="","",M44)</f>
        <v/>
      </c>
      <c r="L30" s="64" t="str">
        <f>IF(K41="","",K41)</f>
        <v/>
      </c>
      <c r="M30" s="5" t="str">
        <f>IF(L30="","",IF(L30=N30,"△",IF(L30&gt;N30,"○","●")))</f>
        <v/>
      </c>
      <c r="N30" s="65" t="str">
        <f>IF(M41="","",M41)</f>
        <v/>
      </c>
      <c r="O30" s="51">
        <f t="shared" ref="O30:Q32" si="4">COUNTIF($C30:$N30,O$12)</f>
        <v>0</v>
      </c>
      <c r="P30" s="51">
        <f t="shared" si="4"/>
        <v>0</v>
      </c>
      <c r="Q30" s="51">
        <f t="shared" si="4"/>
        <v>0</v>
      </c>
      <c r="R30" s="52">
        <f>O30*3+Q30</f>
        <v>0</v>
      </c>
      <c r="S30" s="52">
        <f t="shared" ref="S30:T32" si="5">SUMIF($C$12:$N$12,S$7,$C30:$N30)</f>
        <v>0</v>
      </c>
      <c r="T30" s="52">
        <f t="shared" si="5"/>
        <v>0</v>
      </c>
      <c r="U30" s="52">
        <f t="shared" ref="U30:U32" si="6">IFERROR(S30-T30,"")</f>
        <v>0</v>
      </c>
      <c r="V30" s="52">
        <f>SUMPRODUCT(($R$8:$R$11*10^5+$U$8:$U$11&gt;R30*10^5+U30)*1)+1</f>
        <v>1</v>
      </c>
    </row>
    <row r="31" spans="2:23" ht="37.5" customHeight="1" x14ac:dyDescent="0.4">
      <c r="B31" s="42" t="s">
        <v>114</v>
      </c>
      <c r="C31" s="5" t="str">
        <f>IF(K29="","",K29)</f>
        <v/>
      </c>
      <c r="D31" s="1" t="str">
        <f>IF(C31="","",IF(C31=E31,"△",IF(C31&gt;E31,"○","●")))</f>
        <v/>
      </c>
      <c r="E31" s="4" t="str">
        <f>IF(I29="","",I29)</f>
        <v/>
      </c>
      <c r="F31" s="20" t="str">
        <f>IF(K30="","",K30)</f>
        <v/>
      </c>
      <c r="G31" s="1" t="str">
        <f>IF(F31="","",IF(F31=H31,"△",IF(F31&gt;H31,"○","●")))</f>
        <v/>
      </c>
      <c r="H31" s="4" t="str">
        <f>IF(I30="","",I30)</f>
        <v/>
      </c>
      <c r="I31" s="172"/>
      <c r="J31" s="173"/>
      <c r="K31" s="174"/>
      <c r="L31" s="61" t="str">
        <f>IF(K38="","",K38)</f>
        <v/>
      </c>
      <c r="M31" s="5" t="str">
        <f>IF(L31="","",IF(L31=N31,"△",IF(L31&gt;N31,"○","●")))</f>
        <v/>
      </c>
      <c r="N31" s="65" t="str">
        <f>IF(M38="","",M38)</f>
        <v/>
      </c>
      <c r="O31" s="51">
        <f t="shared" si="4"/>
        <v>0</v>
      </c>
      <c r="P31" s="51">
        <f t="shared" si="4"/>
        <v>0</v>
      </c>
      <c r="Q31" s="51">
        <f t="shared" si="4"/>
        <v>0</v>
      </c>
      <c r="R31" s="52">
        <f t="shared" ref="R31:R32" si="7">O31*3+Q31</f>
        <v>0</v>
      </c>
      <c r="S31" s="52">
        <f t="shared" si="5"/>
        <v>0</v>
      </c>
      <c r="T31" s="52">
        <f t="shared" si="5"/>
        <v>0</v>
      </c>
      <c r="U31" s="52">
        <f t="shared" si="6"/>
        <v>0</v>
      </c>
      <c r="V31" s="52">
        <f>SUMPRODUCT(($R$8:$R$11*10^5+$U$8:$U$11&gt;R31*10^5+U31)*1)+1</f>
        <v>1</v>
      </c>
    </row>
    <row r="32" spans="2:23" ht="38.25" customHeight="1" x14ac:dyDescent="0.4">
      <c r="B32" s="42" t="s">
        <v>116</v>
      </c>
      <c r="C32" s="5" t="str">
        <f>IF(N29="","",N29)</f>
        <v/>
      </c>
      <c r="D32" s="1" t="str">
        <f>IF(C32="","",IF(C32=E32,"△",IF(C32&gt;E32,"○","●")))</f>
        <v/>
      </c>
      <c r="E32" s="4" t="str">
        <f>IF(L29="","",L29)</f>
        <v/>
      </c>
      <c r="F32" s="20" t="str">
        <f>IF(N30="","",N30)</f>
        <v/>
      </c>
      <c r="G32" s="1" t="str">
        <f>IF(F32="","",IF(F32=H32,"△",IF(F32&gt;H32,"○","●")))</f>
        <v/>
      </c>
      <c r="H32" s="4" t="str">
        <f>IF(L30="","",L30)</f>
        <v/>
      </c>
      <c r="I32" s="20" t="str">
        <f>IF(N31="","",N31)</f>
        <v/>
      </c>
      <c r="J32" s="1" t="str">
        <f>IF(I32="","",IF(I32=K32,"△",IF(I32&gt;K32,"○","●")))</f>
        <v/>
      </c>
      <c r="K32" s="4" t="str">
        <f>IF(L31="","",L31)</f>
        <v/>
      </c>
      <c r="L32" s="172"/>
      <c r="M32" s="173"/>
      <c r="N32" s="174"/>
      <c r="O32" s="51">
        <f t="shared" si="4"/>
        <v>0</v>
      </c>
      <c r="P32" s="51">
        <f t="shared" si="4"/>
        <v>0</v>
      </c>
      <c r="Q32" s="51">
        <f t="shared" si="4"/>
        <v>0</v>
      </c>
      <c r="R32" s="52">
        <f t="shared" si="7"/>
        <v>0</v>
      </c>
      <c r="S32" s="52">
        <f t="shared" si="5"/>
        <v>0</v>
      </c>
      <c r="T32" s="52">
        <f t="shared" si="5"/>
        <v>0</v>
      </c>
      <c r="U32" s="52">
        <f t="shared" si="6"/>
        <v>0</v>
      </c>
      <c r="V32" s="52">
        <f>SUMPRODUCT(($R$8:$R$11*10^5+$U$8:$U$11&gt;R32*10^5+U32)*1)+1</f>
        <v>1</v>
      </c>
    </row>
    <row r="33" spans="2:22" x14ac:dyDescent="0.4">
      <c r="B33" s="14"/>
      <c r="C33" s="10" t="s">
        <v>11</v>
      </c>
      <c r="D33" s="11"/>
      <c r="E33" s="11" t="s">
        <v>12</v>
      </c>
      <c r="F33" s="11" t="s">
        <v>11</v>
      </c>
      <c r="G33" s="11"/>
      <c r="H33" s="11" t="s">
        <v>12</v>
      </c>
      <c r="I33" s="11" t="s">
        <v>11</v>
      </c>
      <c r="J33" s="11"/>
      <c r="K33" s="11" t="s">
        <v>12</v>
      </c>
      <c r="L33" s="11" t="s">
        <v>11</v>
      </c>
      <c r="M33" s="11"/>
      <c r="N33" s="11" t="s">
        <v>12</v>
      </c>
      <c r="O33" s="12" t="s">
        <v>13</v>
      </c>
      <c r="P33" s="12" t="s">
        <v>25</v>
      </c>
      <c r="Q33" s="12" t="s">
        <v>26</v>
      </c>
      <c r="R33" s="41"/>
    </row>
    <row r="34" spans="2:22" ht="24" x14ac:dyDescent="0.4">
      <c r="B34" s="14"/>
      <c r="C34" s="10"/>
      <c r="D34" s="11"/>
      <c r="E34" s="11"/>
      <c r="F34" s="11"/>
      <c r="G34" s="11"/>
      <c r="H34" s="11"/>
      <c r="I34" s="11"/>
      <c r="J34" s="176" t="s">
        <v>63</v>
      </c>
      <c r="K34" s="176"/>
      <c r="L34" s="163" t="s">
        <v>68</v>
      </c>
      <c r="M34" s="73"/>
      <c r="N34" s="73"/>
      <c r="O34" s="125" t="str">
        <f>B29</f>
        <v>松　前</v>
      </c>
      <c r="P34" s="175"/>
      <c r="Q34" s="175"/>
      <c r="R34" s="59" t="s">
        <v>67</v>
      </c>
      <c r="S34" s="125" t="str">
        <f>B30</f>
        <v>港</v>
      </c>
      <c r="T34" s="175"/>
    </row>
    <row r="35" spans="2:22" ht="24" customHeight="1" x14ac:dyDescent="0.4">
      <c r="B35" s="164" t="s">
        <v>58</v>
      </c>
      <c r="C35" s="165"/>
      <c r="D35" s="165"/>
      <c r="E35" s="165"/>
      <c r="F35" s="165"/>
      <c r="G35" s="165"/>
      <c r="H35" s="165"/>
      <c r="I35" s="165"/>
      <c r="J35" s="166" t="s">
        <v>63</v>
      </c>
      <c r="K35" s="166"/>
      <c r="L35" s="171" t="s">
        <v>69</v>
      </c>
      <c r="M35" s="171"/>
      <c r="N35" s="170"/>
      <c r="O35" s="167" t="str">
        <f>B31</f>
        <v>スクールホワイト</v>
      </c>
      <c r="P35" s="168"/>
      <c r="Q35" s="168"/>
      <c r="R35" s="60" t="s">
        <v>66</v>
      </c>
      <c r="S35" s="169" t="str">
        <f>B32</f>
        <v xml:space="preserve">CORAZON   </v>
      </c>
      <c r="T35" s="170"/>
      <c r="U35" s="58"/>
    </row>
    <row r="36" spans="2:22" ht="30" customHeight="1" x14ac:dyDescent="0.4">
      <c r="B36" s="146" t="str">
        <f>B28</f>
        <v>Hブロック</v>
      </c>
      <c r="C36" s="147"/>
      <c r="D36" s="148" t="s">
        <v>14</v>
      </c>
      <c r="E36" s="106"/>
      <c r="F36" s="149"/>
      <c r="G36" s="105" t="s">
        <v>15</v>
      </c>
      <c r="H36" s="106"/>
      <c r="I36" s="106"/>
      <c r="J36" s="106"/>
      <c r="K36" s="106"/>
      <c r="L36" s="15" t="s">
        <v>27</v>
      </c>
      <c r="M36" s="106" t="s">
        <v>15</v>
      </c>
      <c r="N36" s="106"/>
      <c r="O36" s="106"/>
      <c r="P36" s="106"/>
      <c r="Q36" s="107"/>
      <c r="R36" s="150" t="s">
        <v>16</v>
      </c>
      <c r="S36" s="150"/>
      <c r="T36" s="150" t="s">
        <v>16</v>
      </c>
      <c r="U36" s="151"/>
      <c r="V36" s="13"/>
    </row>
    <row r="37" spans="2:22" ht="30" customHeight="1" x14ac:dyDescent="0.4">
      <c r="B37" s="137" t="s">
        <v>17</v>
      </c>
      <c r="C37" s="138"/>
      <c r="D37" s="139">
        <v>0.5625</v>
      </c>
      <c r="E37" s="140"/>
      <c r="F37" s="141"/>
      <c r="G37" s="142" t="str">
        <f>B29</f>
        <v>松　前</v>
      </c>
      <c r="H37" s="143"/>
      <c r="I37" s="143"/>
      <c r="J37" s="143"/>
      <c r="K37" s="53"/>
      <c r="L37" s="44" t="s">
        <v>18</v>
      </c>
      <c r="M37" s="56"/>
      <c r="N37" s="143" t="str">
        <f>B30</f>
        <v>港</v>
      </c>
      <c r="O37" s="143"/>
      <c r="P37" s="143"/>
      <c r="Q37" s="143"/>
      <c r="R37" s="144" t="str">
        <f>B31</f>
        <v>スクールホワイト</v>
      </c>
      <c r="S37" s="145"/>
      <c r="T37" s="135" t="str">
        <f>B32</f>
        <v xml:space="preserve">CORAZON   </v>
      </c>
      <c r="U37" s="136"/>
    </row>
    <row r="38" spans="2:22" ht="30" customHeight="1" x14ac:dyDescent="0.4">
      <c r="B38" s="134" t="s">
        <v>19</v>
      </c>
      <c r="C38" s="134"/>
      <c r="D38" s="119">
        <v>0.57638888888888895</v>
      </c>
      <c r="E38" s="120"/>
      <c r="F38" s="121"/>
      <c r="G38" s="130" t="str">
        <f>B31</f>
        <v>スクールホワイト</v>
      </c>
      <c r="H38" s="131"/>
      <c r="I38" s="131"/>
      <c r="J38" s="131"/>
      <c r="K38" s="54"/>
      <c r="L38" s="45" t="s">
        <v>18</v>
      </c>
      <c r="M38" s="54"/>
      <c r="N38" s="131" t="str">
        <f>B32</f>
        <v xml:space="preserve">CORAZON   </v>
      </c>
      <c r="O38" s="131"/>
      <c r="P38" s="131"/>
      <c r="Q38" s="131"/>
      <c r="R38" s="132" t="str">
        <f>B29</f>
        <v>松　前</v>
      </c>
      <c r="S38" s="133"/>
      <c r="T38" s="126" t="str">
        <f>B30</f>
        <v>港</v>
      </c>
      <c r="U38" s="127"/>
    </row>
    <row r="39" spans="2:22" ht="30" customHeight="1" x14ac:dyDescent="0.4">
      <c r="B39" s="134" t="s">
        <v>59</v>
      </c>
      <c r="C39" s="134"/>
      <c r="D39" s="119"/>
      <c r="E39" s="120"/>
      <c r="F39" s="121"/>
      <c r="G39" s="130"/>
      <c r="H39" s="131"/>
      <c r="I39" s="131"/>
      <c r="J39" s="131"/>
      <c r="K39" s="54"/>
      <c r="L39" s="45"/>
      <c r="M39" s="54"/>
      <c r="N39" s="131"/>
      <c r="O39" s="131"/>
      <c r="P39" s="131"/>
      <c r="Q39" s="131"/>
      <c r="R39" s="132"/>
      <c r="S39" s="133"/>
      <c r="T39" s="126"/>
      <c r="U39" s="127"/>
    </row>
    <row r="40" spans="2:22" ht="30" customHeight="1" x14ac:dyDescent="0.4">
      <c r="B40" s="134" t="s">
        <v>20</v>
      </c>
      <c r="C40" s="134"/>
      <c r="D40" s="119">
        <v>0.59722222222222221</v>
      </c>
      <c r="E40" s="120"/>
      <c r="F40" s="121"/>
      <c r="G40" s="130" t="str">
        <f>B29</f>
        <v>松　前</v>
      </c>
      <c r="H40" s="131"/>
      <c r="I40" s="131"/>
      <c r="J40" s="131"/>
      <c r="K40" s="66"/>
      <c r="L40" s="45" t="s">
        <v>18</v>
      </c>
      <c r="M40" s="54"/>
      <c r="N40" s="131" t="str">
        <f>B31</f>
        <v>スクールホワイト</v>
      </c>
      <c r="O40" s="131"/>
      <c r="P40" s="131"/>
      <c r="Q40" s="131"/>
      <c r="R40" s="132" t="str">
        <f>B30</f>
        <v>港</v>
      </c>
      <c r="S40" s="133"/>
      <c r="T40" s="126" t="str">
        <f>B32</f>
        <v xml:space="preserve">CORAZON   </v>
      </c>
      <c r="U40" s="127"/>
    </row>
    <row r="41" spans="2:22" ht="30" customHeight="1" x14ac:dyDescent="0.4">
      <c r="B41" s="134" t="s">
        <v>21</v>
      </c>
      <c r="C41" s="134"/>
      <c r="D41" s="119">
        <v>0.61111111111111105</v>
      </c>
      <c r="E41" s="120"/>
      <c r="F41" s="121"/>
      <c r="G41" s="130" t="str">
        <f>B30</f>
        <v>港</v>
      </c>
      <c r="H41" s="131"/>
      <c r="I41" s="131"/>
      <c r="J41" s="131"/>
      <c r="K41" s="54"/>
      <c r="L41" s="45" t="s">
        <v>18</v>
      </c>
      <c r="M41" s="54"/>
      <c r="N41" s="131" t="str">
        <f>B32</f>
        <v xml:space="preserve">CORAZON   </v>
      </c>
      <c r="O41" s="131"/>
      <c r="P41" s="131"/>
      <c r="Q41" s="131"/>
      <c r="R41" s="132" t="str">
        <f>B29</f>
        <v>松　前</v>
      </c>
      <c r="S41" s="133"/>
      <c r="T41" s="126" t="str">
        <f>B31</f>
        <v>スクールホワイト</v>
      </c>
      <c r="U41" s="127"/>
    </row>
    <row r="42" spans="2:22" ht="30" customHeight="1" x14ac:dyDescent="0.4">
      <c r="B42" s="128" t="s">
        <v>59</v>
      </c>
      <c r="C42" s="129"/>
      <c r="D42" s="119"/>
      <c r="E42" s="120"/>
      <c r="F42" s="121"/>
      <c r="G42" s="130"/>
      <c r="H42" s="131"/>
      <c r="I42" s="131"/>
      <c r="J42" s="131"/>
      <c r="K42" s="54"/>
      <c r="L42" s="45"/>
      <c r="M42" s="54"/>
      <c r="N42" s="131"/>
      <c r="O42" s="131"/>
      <c r="P42" s="131"/>
      <c r="Q42" s="131"/>
      <c r="R42" s="132"/>
      <c r="S42" s="133"/>
      <c r="T42" s="126"/>
      <c r="U42" s="127"/>
    </row>
    <row r="43" spans="2:22" ht="30" customHeight="1" x14ac:dyDescent="0.4">
      <c r="B43" s="118" t="s">
        <v>22</v>
      </c>
      <c r="C43" s="118"/>
      <c r="D43" s="119">
        <v>0.63194444444444442</v>
      </c>
      <c r="E43" s="120"/>
      <c r="F43" s="121"/>
      <c r="G43" s="122" t="str">
        <f>B29</f>
        <v>松　前</v>
      </c>
      <c r="H43" s="123"/>
      <c r="I43" s="123"/>
      <c r="J43" s="123"/>
      <c r="K43" s="53"/>
      <c r="L43" s="46" t="s">
        <v>18</v>
      </c>
      <c r="M43" s="53"/>
      <c r="N43" s="123" t="str">
        <f>B32</f>
        <v xml:space="preserve">CORAZON   </v>
      </c>
      <c r="O43" s="123"/>
      <c r="P43" s="123"/>
      <c r="Q43" s="123"/>
      <c r="R43" s="124" t="str">
        <f>B30</f>
        <v>港</v>
      </c>
      <c r="S43" s="125"/>
      <c r="T43" s="103" t="str">
        <f>B31</f>
        <v>スクールホワイト</v>
      </c>
      <c r="U43" s="104"/>
    </row>
    <row r="44" spans="2:22" ht="30" customHeight="1" x14ac:dyDescent="0.4">
      <c r="B44" s="108" t="s">
        <v>23</v>
      </c>
      <c r="C44" s="108"/>
      <c r="D44" s="109">
        <v>0.64583333333333337</v>
      </c>
      <c r="E44" s="110"/>
      <c r="F44" s="111"/>
      <c r="G44" s="112" t="str">
        <f>B30</f>
        <v>港</v>
      </c>
      <c r="H44" s="113"/>
      <c r="I44" s="113"/>
      <c r="J44" s="113"/>
      <c r="K44" s="55"/>
      <c r="L44" s="47" t="s">
        <v>18</v>
      </c>
      <c r="M44" s="55"/>
      <c r="N44" s="113" t="str">
        <f>B31</f>
        <v>スクールホワイト</v>
      </c>
      <c r="O44" s="113"/>
      <c r="P44" s="113"/>
      <c r="Q44" s="113"/>
      <c r="R44" s="114" t="str">
        <f>B29</f>
        <v>松　前</v>
      </c>
      <c r="S44" s="115"/>
      <c r="T44" s="116" t="str">
        <f>B32</f>
        <v xml:space="preserve">CORAZON   </v>
      </c>
      <c r="U44" s="117"/>
    </row>
    <row r="60" spans="3:17" x14ac:dyDescent="0.4"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2"/>
      <c r="P60" s="12"/>
      <c r="Q60" s="12"/>
    </row>
  </sheetData>
  <mergeCells count="148">
    <mergeCell ref="L11:N11"/>
    <mergeCell ref="C29:E29"/>
    <mergeCell ref="F9:H9"/>
    <mergeCell ref="I10:K10"/>
    <mergeCell ref="T16:U16"/>
    <mergeCell ref="B17:C17"/>
    <mergeCell ref="D17:F17"/>
    <mergeCell ref="G17:J17"/>
    <mergeCell ref="N17:Q17"/>
    <mergeCell ref="R17:S17"/>
    <mergeCell ref="T17:U17"/>
    <mergeCell ref="B16:C16"/>
    <mergeCell ref="D16:F16"/>
    <mergeCell ref="R16:S16"/>
    <mergeCell ref="T18:U18"/>
    <mergeCell ref="B19:C19"/>
    <mergeCell ref="D19:F19"/>
    <mergeCell ref="G19:J19"/>
    <mergeCell ref="N19:Q19"/>
    <mergeCell ref="R19:S19"/>
    <mergeCell ref="T19:U19"/>
    <mergeCell ref="B18:C18"/>
    <mergeCell ref="D18:F18"/>
    <mergeCell ref="G18:J18"/>
    <mergeCell ref="B1:V1"/>
    <mergeCell ref="C7:E7"/>
    <mergeCell ref="F7:H7"/>
    <mergeCell ref="I7:K7"/>
    <mergeCell ref="C8:E8"/>
    <mergeCell ref="B5:D5"/>
    <mergeCell ref="E5:S5"/>
    <mergeCell ref="L7:N7"/>
    <mergeCell ref="B2:V2"/>
    <mergeCell ref="B21:C21"/>
    <mergeCell ref="D21:F21"/>
    <mergeCell ref="G21:J21"/>
    <mergeCell ref="N21:Q21"/>
    <mergeCell ref="R21:S21"/>
    <mergeCell ref="T21:U21"/>
    <mergeCell ref="B20:C20"/>
    <mergeCell ref="D20:F20"/>
    <mergeCell ref="G20:J20"/>
    <mergeCell ref="N20:Q20"/>
    <mergeCell ref="R20:S20"/>
    <mergeCell ref="B26:D26"/>
    <mergeCell ref="E26:S26"/>
    <mergeCell ref="C28:E28"/>
    <mergeCell ref="T22:U22"/>
    <mergeCell ref="B23:C23"/>
    <mergeCell ref="D23:F23"/>
    <mergeCell ref="G23:J23"/>
    <mergeCell ref="N23:Q23"/>
    <mergeCell ref="R23:S23"/>
    <mergeCell ref="T23:U23"/>
    <mergeCell ref="B22:C22"/>
    <mergeCell ref="D22:F22"/>
    <mergeCell ref="G22:J22"/>
    <mergeCell ref="N22:Q22"/>
    <mergeCell ref="R22:S22"/>
    <mergeCell ref="F28:H28"/>
    <mergeCell ref="I28:K28"/>
    <mergeCell ref="L28:N28"/>
    <mergeCell ref="T38:U38"/>
    <mergeCell ref="B38:C38"/>
    <mergeCell ref="D38:F38"/>
    <mergeCell ref="G38:J38"/>
    <mergeCell ref="N38:Q38"/>
    <mergeCell ref="R38:S38"/>
    <mergeCell ref="B37:C37"/>
    <mergeCell ref="D37:F37"/>
    <mergeCell ref="R37:S37"/>
    <mergeCell ref="T37:U37"/>
    <mergeCell ref="G37:J37"/>
    <mergeCell ref="N37:Q37"/>
    <mergeCell ref="B39:C39"/>
    <mergeCell ref="T39:U39"/>
    <mergeCell ref="B40:C40"/>
    <mergeCell ref="D40:F40"/>
    <mergeCell ref="G40:J40"/>
    <mergeCell ref="N40:Q40"/>
    <mergeCell ref="R40:S40"/>
    <mergeCell ref="T40:U40"/>
    <mergeCell ref="D39:F39"/>
    <mergeCell ref="G39:J39"/>
    <mergeCell ref="N39:Q39"/>
    <mergeCell ref="R39:S39"/>
    <mergeCell ref="B15:C15"/>
    <mergeCell ref="D15:F15"/>
    <mergeCell ref="G15:K15"/>
    <mergeCell ref="M15:Q15"/>
    <mergeCell ref="R15:S15"/>
    <mergeCell ref="T15:U15"/>
    <mergeCell ref="G16:J16"/>
    <mergeCell ref="N16:Q16"/>
    <mergeCell ref="B14:I14"/>
    <mergeCell ref="J13:K13"/>
    <mergeCell ref="L13:N13"/>
    <mergeCell ref="O13:Q13"/>
    <mergeCell ref="S13:T13"/>
    <mergeCell ref="J14:K14"/>
    <mergeCell ref="L14:N14"/>
    <mergeCell ref="O14:Q14"/>
    <mergeCell ref="S14:T14"/>
    <mergeCell ref="F30:H30"/>
    <mergeCell ref="N18:Q18"/>
    <mergeCell ref="R18:S18"/>
    <mergeCell ref="T20:U20"/>
    <mergeCell ref="I31:K31"/>
    <mergeCell ref="L32:N32"/>
    <mergeCell ref="B36:C36"/>
    <mergeCell ref="D36:F36"/>
    <mergeCell ref="G36:K36"/>
    <mergeCell ref="M36:Q36"/>
    <mergeCell ref="R36:S36"/>
    <mergeCell ref="T36:U36"/>
    <mergeCell ref="B35:I35"/>
    <mergeCell ref="J34:K34"/>
    <mergeCell ref="L34:N34"/>
    <mergeCell ref="O34:Q34"/>
    <mergeCell ref="S34:T34"/>
    <mergeCell ref="J35:K35"/>
    <mergeCell ref="L35:N35"/>
    <mergeCell ref="O35:Q35"/>
    <mergeCell ref="S35:T35"/>
    <mergeCell ref="B43:C43"/>
    <mergeCell ref="D43:F43"/>
    <mergeCell ref="G43:J43"/>
    <mergeCell ref="N43:Q43"/>
    <mergeCell ref="R43:S43"/>
    <mergeCell ref="T43:U43"/>
    <mergeCell ref="B44:C44"/>
    <mergeCell ref="D44:F44"/>
    <mergeCell ref="G44:J44"/>
    <mergeCell ref="N44:Q44"/>
    <mergeCell ref="R44:S44"/>
    <mergeCell ref="T44:U44"/>
    <mergeCell ref="B42:C42"/>
    <mergeCell ref="D42:F42"/>
    <mergeCell ref="G42:J42"/>
    <mergeCell ref="N42:Q42"/>
    <mergeCell ref="R42:S42"/>
    <mergeCell ref="T42:U42"/>
    <mergeCell ref="B41:C41"/>
    <mergeCell ref="D41:F41"/>
    <mergeCell ref="G41:J41"/>
    <mergeCell ref="N41:Q41"/>
    <mergeCell ref="R41:S41"/>
    <mergeCell ref="T41:U41"/>
  </mergeCells>
  <phoneticPr fontId="1"/>
  <pageMargins left="0.51181102362204722" right="0.11811023622047245" top="0.35433070866141736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B1:W60"/>
  <sheetViews>
    <sheetView view="pageBreakPreview" zoomScale="60" zoomScaleNormal="100" workbookViewId="0"/>
  </sheetViews>
  <sheetFormatPr defaultColWidth="12.875" defaultRowHeight="18.75" x14ac:dyDescent="0.4"/>
  <cols>
    <col min="1" max="1" width="1.625" customWidth="1"/>
    <col min="2" max="2" width="14.875" customWidth="1"/>
    <col min="3" max="17" width="5.125" customWidth="1"/>
    <col min="18" max="22" width="7.625" customWidth="1"/>
    <col min="23" max="23" width="1.5" customWidth="1"/>
  </cols>
  <sheetData>
    <row r="1" spans="2:23" ht="36" customHeight="1" x14ac:dyDescent="0.4">
      <c r="B1" s="152" t="str">
        <f>組合せ!B1</f>
        <v>第41回　函館東ライオンズ杯　U-12　フットサル大会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8"/>
    </row>
    <row r="2" spans="2:23" ht="29.25" customHeight="1" x14ac:dyDescent="0.4">
      <c r="B2" s="156" t="str">
        <f>組合せ!B4</f>
        <v>◇　令和5年11月25日（土）予選リーグ　◇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8"/>
    </row>
    <row r="3" spans="2:23" ht="15.75" customHeight="1" x14ac:dyDescent="0.4">
      <c r="B3" s="3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</row>
    <row r="4" spans="2:23" ht="15.75" customHeight="1" x14ac:dyDescent="0.4">
      <c r="C4" s="37"/>
      <c r="D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8"/>
    </row>
    <row r="5" spans="2:23" ht="29.25" customHeight="1" x14ac:dyDescent="0.4">
      <c r="B5" s="157" t="str">
        <f>組合せ!B22</f>
        <v>９：００開場</v>
      </c>
      <c r="C5" s="158"/>
      <c r="D5" s="158"/>
      <c r="E5" s="152" t="str">
        <f>組合せ!B21</f>
        <v>【せたな町民体育館】</v>
      </c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7"/>
      <c r="U5" s="7"/>
      <c r="V5" s="7"/>
      <c r="W5" s="8"/>
    </row>
    <row r="6" spans="2:23" x14ac:dyDescent="0.4">
      <c r="T6" s="9" t="s">
        <v>4</v>
      </c>
      <c r="U6" s="9" t="s">
        <v>5</v>
      </c>
      <c r="V6" s="9" t="s">
        <v>6</v>
      </c>
    </row>
    <row r="7" spans="2:23" ht="37.5" customHeight="1" x14ac:dyDescent="0.4">
      <c r="B7" s="40" t="s">
        <v>29</v>
      </c>
      <c r="C7" s="154" t="str">
        <f>B8</f>
        <v>八　幡</v>
      </c>
      <c r="D7" s="155"/>
      <c r="E7" s="155"/>
      <c r="F7" s="155" t="str">
        <f>B9</f>
        <v>アストーレ</v>
      </c>
      <c r="G7" s="155"/>
      <c r="H7" s="155"/>
      <c r="I7" s="155" t="str">
        <f>B10</f>
        <v>ABENDAホワイト</v>
      </c>
      <c r="J7" s="155"/>
      <c r="K7" s="155"/>
      <c r="L7" s="155" t="str">
        <f>B11</f>
        <v>ジュニU-12</v>
      </c>
      <c r="M7" s="155"/>
      <c r="N7" s="155"/>
      <c r="O7" s="6" t="s">
        <v>7</v>
      </c>
      <c r="P7" s="6" t="s">
        <v>8</v>
      </c>
      <c r="Q7" s="6" t="s">
        <v>9</v>
      </c>
      <c r="R7" s="2" t="s">
        <v>0</v>
      </c>
      <c r="S7" s="2" t="s">
        <v>1</v>
      </c>
      <c r="T7" s="2" t="s">
        <v>2</v>
      </c>
      <c r="U7" s="2" t="s">
        <v>10</v>
      </c>
      <c r="V7" s="2" t="s">
        <v>3</v>
      </c>
    </row>
    <row r="8" spans="2:23" ht="38.25" customHeight="1" x14ac:dyDescent="0.4">
      <c r="B8" s="42" t="s">
        <v>119</v>
      </c>
      <c r="C8" s="172"/>
      <c r="D8" s="173"/>
      <c r="E8" s="174"/>
      <c r="F8" s="61" t="str">
        <f>IF(K16="","",K16)</f>
        <v/>
      </c>
      <c r="G8" s="3" t="str">
        <f>IF(F8="","",IF(F8=H8,"△",IF(F8&gt;H8,"○","●")))</f>
        <v/>
      </c>
      <c r="H8" s="62" t="str">
        <f>IF(M16="","",M16)</f>
        <v/>
      </c>
      <c r="I8" s="61" t="str">
        <f>IF(K19="","",K19)</f>
        <v/>
      </c>
      <c r="J8" s="5" t="str">
        <f>IF(I8="","",IF(I8=K8,"△",IF(I8&gt;K8,"○","●")))</f>
        <v/>
      </c>
      <c r="K8" s="62" t="str">
        <f>IF(M19="","",M19)</f>
        <v/>
      </c>
      <c r="L8" s="61" t="str">
        <f>IF(K22="","",K22)</f>
        <v/>
      </c>
      <c r="M8" s="5" t="str">
        <f>IF(L8="","",IF(L8=N8,"△",IF(L8&gt;N8,"○","●")))</f>
        <v/>
      </c>
      <c r="N8" s="62" t="str">
        <f>IF(M22="","",M22)</f>
        <v/>
      </c>
      <c r="O8" s="51">
        <f>COUNTIF($C8:$N8,O$12)</f>
        <v>0</v>
      </c>
      <c r="P8" s="51">
        <f t="shared" ref="P8:Q11" si="0">COUNTIF($C8:$N8,P$12)</f>
        <v>0</v>
      </c>
      <c r="Q8" s="51">
        <f>COUNTIF($C8:$N8,Q$12)</f>
        <v>0</v>
      </c>
      <c r="R8" s="52">
        <f>O8*3+Q8</f>
        <v>0</v>
      </c>
      <c r="S8" s="52">
        <f>SUMIF($C$12:$N$12,S$7,$C8:$N8)</f>
        <v>0</v>
      </c>
      <c r="T8" s="52">
        <f>SUMIF($C$12:$N$12,T$7,$C8:$N8)</f>
        <v>0</v>
      </c>
      <c r="U8" s="52">
        <f>IFERROR(S8-T8,"")</f>
        <v>0</v>
      </c>
      <c r="V8" s="52">
        <f>SUMPRODUCT(($R$8:$R$11*10^5+$U$8:$U$11&gt;R8*10^5+U8)*1)+1</f>
        <v>1</v>
      </c>
    </row>
    <row r="9" spans="2:23" ht="38.25" customHeight="1" x14ac:dyDescent="0.4">
      <c r="B9" s="43" t="s">
        <v>118</v>
      </c>
      <c r="C9" s="5" t="str">
        <f>IF(H8="","",H8)</f>
        <v/>
      </c>
      <c r="D9" s="1" t="str">
        <f>IF(C9="","",IF(C9=E9,"△",IF(C9&gt;E9,"○","●")))</f>
        <v/>
      </c>
      <c r="E9" s="4" t="str">
        <f>IF(F8="","",F8)</f>
        <v/>
      </c>
      <c r="F9" s="172"/>
      <c r="G9" s="173"/>
      <c r="H9" s="174"/>
      <c r="I9" s="61" t="str">
        <f>IF(K23="","",K23)</f>
        <v/>
      </c>
      <c r="J9" s="5" t="str">
        <f>IF(I9="","",IF(I9=K9,"△",IF(I9&gt;K9,"○","●")))</f>
        <v/>
      </c>
      <c r="K9" s="62" t="str">
        <f>IF(M23="","",M23)</f>
        <v/>
      </c>
      <c r="L9" s="61" t="str">
        <f>IF(K20="","",K20)</f>
        <v/>
      </c>
      <c r="M9" s="5" t="str">
        <f>IF(L9="","",IF(L9=N9,"△",IF(L9&gt;N9,"○","●")))</f>
        <v/>
      </c>
      <c r="N9" s="62" t="str">
        <f>IF(M20="","",M20)</f>
        <v/>
      </c>
      <c r="O9" s="51">
        <f>COUNTIF($C9:$N9,O$12)</f>
        <v>0</v>
      </c>
      <c r="P9" s="51">
        <f t="shared" si="0"/>
        <v>0</v>
      </c>
      <c r="Q9" s="51">
        <f t="shared" si="0"/>
        <v>0</v>
      </c>
      <c r="R9" s="52">
        <f>O9*3+Q9</f>
        <v>0</v>
      </c>
      <c r="S9" s="52">
        <f t="shared" ref="S9:T11" si="1">SUMIF($C$12:$N$12,S$7,$C9:$N9)</f>
        <v>0</v>
      </c>
      <c r="T9" s="52">
        <f t="shared" si="1"/>
        <v>0</v>
      </c>
      <c r="U9" s="52">
        <f t="shared" ref="U9:U11" si="2">IFERROR(S9-T9,"")</f>
        <v>0</v>
      </c>
      <c r="V9" s="52">
        <f>SUMPRODUCT(($R$8:$R$11*10^5+$U$8:$U$11&gt;R9*10^5+U9)*1)+1</f>
        <v>1</v>
      </c>
    </row>
    <row r="10" spans="2:23" ht="37.5" customHeight="1" x14ac:dyDescent="0.4">
      <c r="B10" s="43" t="s">
        <v>117</v>
      </c>
      <c r="C10" s="5" t="str">
        <f>IF(K8="","",K8)</f>
        <v/>
      </c>
      <c r="D10" s="1" t="str">
        <f>IF(C10="","",IF(C10=E10,"△",IF(C10&gt;E10,"○","●")))</f>
        <v/>
      </c>
      <c r="E10" s="4" t="str">
        <f>IF(I8="","",I8)</f>
        <v/>
      </c>
      <c r="F10" s="20" t="str">
        <f>IF(K9="","",K9)</f>
        <v/>
      </c>
      <c r="G10" s="1" t="str">
        <f>IF(F10="","",IF(F10=H10,"△",IF(F10&gt;H10,"○","●")))</f>
        <v/>
      </c>
      <c r="H10" s="4" t="str">
        <f>IF(I9="","",I9)</f>
        <v/>
      </c>
      <c r="I10" s="172"/>
      <c r="J10" s="173"/>
      <c r="K10" s="174"/>
      <c r="L10" s="61" t="str">
        <f>IF(K17="","",K17)</f>
        <v/>
      </c>
      <c r="M10" s="5" t="str">
        <f>IF(L10="","",IF(L10=N10,"△",IF(L10&gt;N10,"○","●")))</f>
        <v/>
      </c>
      <c r="N10" s="62" t="str">
        <f>IF(M17="","",M17)</f>
        <v/>
      </c>
      <c r="O10" s="51">
        <f>COUNTIF($C10:$N10,O$12)</f>
        <v>0</v>
      </c>
      <c r="P10" s="51">
        <f t="shared" si="0"/>
        <v>0</v>
      </c>
      <c r="Q10" s="51">
        <f t="shared" si="0"/>
        <v>0</v>
      </c>
      <c r="R10" s="52">
        <f t="shared" ref="R10:R11" si="3">O10*3+Q10</f>
        <v>0</v>
      </c>
      <c r="S10" s="52">
        <f t="shared" si="1"/>
        <v>0</v>
      </c>
      <c r="T10" s="52">
        <f t="shared" si="1"/>
        <v>0</v>
      </c>
      <c r="U10" s="52">
        <f t="shared" si="2"/>
        <v>0</v>
      </c>
      <c r="V10" s="52">
        <f>SUMPRODUCT(($R$8:$R$11*10^5+$U$8:$U$11&gt;R10*10^5+U10)*1)+1</f>
        <v>1</v>
      </c>
    </row>
    <row r="11" spans="2:23" ht="38.25" customHeight="1" x14ac:dyDescent="0.4">
      <c r="B11" s="43" t="s">
        <v>120</v>
      </c>
      <c r="C11" s="5" t="str">
        <f>IF(N8="","",N8)</f>
        <v/>
      </c>
      <c r="D11" s="1" t="str">
        <f>IF(C11="","",IF(C11=E11,"△",IF(C11&gt;E11,"○","●")))</f>
        <v/>
      </c>
      <c r="E11" s="4" t="str">
        <f>IF(L8="","",L8)</f>
        <v/>
      </c>
      <c r="F11" s="20" t="str">
        <f>IF(N9="","",N9)</f>
        <v/>
      </c>
      <c r="G11" s="1" t="str">
        <f>IF(F11="","",IF(F11=H11,"△",IF(F11&gt;H11,"○","●")))</f>
        <v/>
      </c>
      <c r="H11" s="4" t="str">
        <f>IF(L9="","",L9)</f>
        <v/>
      </c>
      <c r="I11" s="20" t="str">
        <f>IF(N10="","",N10)</f>
        <v/>
      </c>
      <c r="J11" s="1" t="str">
        <f>IF(I11="","",IF(I11=K11,"△",IF(I11&gt;K11,"○","●")))</f>
        <v/>
      </c>
      <c r="K11" s="4" t="str">
        <f>IF(L10="","",L10)</f>
        <v/>
      </c>
      <c r="L11" s="172"/>
      <c r="M11" s="173"/>
      <c r="N11" s="174"/>
      <c r="O11" s="51">
        <f>COUNTIF($C11:$N11,O$12)</f>
        <v>0</v>
      </c>
      <c r="P11" s="51">
        <f t="shared" si="0"/>
        <v>0</v>
      </c>
      <c r="Q11" s="51">
        <f t="shared" si="0"/>
        <v>0</v>
      </c>
      <c r="R11" s="52">
        <f t="shared" si="3"/>
        <v>0</v>
      </c>
      <c r="S11" s="52">
        <f t="shared" si="1"/>
        <v>0</v>
      </c>
      <c r="T11" s="52">
        <f t="shared" si="1"/>
        <v>0</v>
      </c>
      <c r="U11" s="52">
        <f t="shared" si="2"/>
        <v>0</v>
      </c>
      <c r="V11" s="52">
        <f>SUMPRODUCT(($R$8:$R$11*10^5+$U$8:$U$11&gt;R11*10^5+U11)*1)+1</f>
        <v>1</v>
      </c>
    </row>
    <row r="12" spans="2:23" x14ac:dyDescent="0.4">
      <c r="C12" s="10" t="s">
        <v>11</v>
      </c>
      <c r="D12" s="11"/>
      <c r="E12" s="11" t="s">
        <v>12</v>
      </c>
      <c r="F12" s="11" t="s">
        <v>11</v>
      </c>
      <c r="G12" s="11"/>
      <c r="H12" s="11" t="s">
        <v>12</v>
      </c>
      <c r="I12" s="11" t="s">
        <v>11</v>
      </c>
      <c r="J12" s="11"/>
      <c r="K12" s="11" t="s">
        <v>12</v>
      </c>
      <c r="L12" s="11" t="s">
        <v>11</v>
      </c>
      <c r="M12" s="11"/>
      <c r="N12" s="11" t="s">
        <v>12</v>
      </c>
      <c r="O12" s="12" t="s">
        <v>13</v>
      </c>
      <c r="P12" s="12" t="s">
        <v>25</v>
      </c>
      <c r="Q12" s="12" t="s">
        <v>26</v>
      </c>
    </row>
    <row r="13" spans="2:23" ht="23.25" customHeight="1" x14ac:dyDescent="0.4">
      <c r="C13" s="10"/>
      <c r="D13" s="11"/>
      <c r="E13" s="11"/>
      <c r="F13" s="11"/>
      <c r="G13" s="11"/>
      <c r="H13" s="11"/>
      <c r="I13" s="11"/>
      <c r="J13" s="176" t="s">
        <v>63</v>
      </c>
      <c r="K13" s="176"/>
      <c r="L13" s="163" t="s">
        <v>64</v>
      </c>
      <c r="M13" s="73"/>
      <c r="N13" s="73"/>
      <c r="O13" s="125" t="str">
        <f>B8</f>
        <v>八　幡</v>
      </c>
      <c r="P13" s="175"/>
      <c r="Q13" s="175"/>
      <c r="R13" s="59" t="s">
        <v>67</v>
      </c>
      <c r="S13" s="125" t="str">
        <f>B9</f>
        <v>アストーレ</v>
      </c>
      <c r="T13" s="175"/>
    </row>
    <row r="14" spans="2:23" ht="23.25" customHeight="1" x14ac:dyDescent="0.4">
      <c r="B14" s="164" t="s">
        <v>62</v>
      </c>
      <c r="C14" s="165"/>
      <c r="D14" s="165"/>
      <c r="E14" s="165"/>
      <c r="F14" s="165"/>
      <c r="G14" s="165"/>
      <c r="H14" s="165"/>
      <c r="I14" s="165"/>
      <c r="J14" s="166" t="s">
        <v>63</v>
      </c>
      <c r="K14" s="166"/>
      <c r="L14" s="177" t="s">
        <v>65</v>
      </c>
      <c r="M14" s="177"/>
      <c r="N14" s="170"/>
      <c r="O14" s="167" t="str">
        <f>B10</f>
        <v>ABENDAホワイト</v>
      </c>
      <c r="P14" s="168"/>
      <c r="Q14" s="168"/>
      <c r="R14" s="60" t="s">
        <v>66</v>
      </c>
      <c r="S14" s="169" t="str">
        <f>B11</f>
        <v>ジュニU-12</v>
      </c>
      <c r="T14" s="170"/>
      <c r="U14" s="58"/>
    </row>
    <row r="15" spans="2:23" ht="30" customHeight="1" x14ac:dyDescent="0.4">
      <c r="B15" s="146" t="str">
        <f>B7</f>
        <v>Eブロック</v>
      </c>
      <c r="C15" s="147"/>
      <c r="D15" s="148" t="s">
        <v>14</v>
      </c>
      <c r="E15" s="106"/>
      <c r="F15" s="149"/>
      <c r="G15" s="105" t="s">
        <v>15</v>
      </c>
      <c r="H15" s="106"/>
      <c r="I15" s="106"/>
      <c r="J15" s="106"/>
      <c r="K15" s="106"/>
      <c r="L15" s="15" t="s">
        <v>27</v>
      </c>
      <c r="M15" s="106" t="s">
        <v>15</v>
      </c>
      <c r="N15" s="106"/>
      <c r="O15" s="106"/>
      <c r="P15" s="106"/>
      <c r="Q15" s="107"/>
      <c r="R15" s="150" t="s">
        <v>16</v>
      </c>
      <c r="S15" s="150"/>
      <c r="T15" s="150" t="s">
        <v>16</v>
      </c>
      <c r="U15" s="151"/>
      <c r="V15" s="13"/>
    </row>
    <row r="16" spans="2:23" ht="30" customHeight="1" x14ac:dyDescent="0.4">
      <c r="B16" s="137" t="s">
        <v>17</v>
      </c>
      <c r="C16" s="138"/>
      <c r="D16" s="139">
        <v>0.41666666666666669</v>
      </c>
      <c r="E16" s="140"/>
      <c r="F16" s="141"/>
      <c r="G16" s="142" t="str">
        <f>B8</f>
        <v>八　幡</v>
      </c>
      <c r="H16" s="143"/>
      <c r="I16" s="143"/>
      <c r="J16" s="143"/>
      <c r="K16" s="53"/>
      <c r="L16" s="44" t="s">
        <v>18</v>
      </c>
      <c r="M16" s="68"/>
      <c r="N16" s="143" t="str">
        <f>B9</f>
        <v>アストーレ</v>
      </c>
      <c r="O16" s="143"/>
      <c r="P16" s="143"/>
      <c r="Q16" s="143"/>
      <c r="R16" s="144" t="str">
        <f>B10</f>
        <v>ABENDAホワイト</v>
      </c>
      <c r="S16" s="145"/>
      <c r="T16" s="135" t="str">
        <f>B11</f>
        <v>ジュニU-12</v>
      </c>
      <c r="U16" s="136"/>
    </row>
    <row r="17" spans="2:23" ht="30" customHeight="1" x14ac:dyDescent="0.4">
      <c r="B17" s="134" t="s">
        <v>19</v>
      </c>
      <c r="C17" s="134"/>
      <c r="D17" s="119">
        <v>0.43055555555555558</v>
      </c>
      <c r="E17" s="120"/>
      <c r="F17" s="121"/>
      <c r="G17" s="130" t="str">
        <f>B10</f>
        <v>ABENDAホワイト</v>
      </c>
      <c r="H17" s="131"/>
      <c r="I17" s="131"/>
      <c r="J17" s="131"/>
      <c r="K17" s="66"/>
      <c r="L17" s="45" t="s">
        <v>18</v>
      </c>
      <c r="M17" s="66"/>
      <c r="N17" s="131" t="str">
        <f>B11</f>
        <v>ジュニU-12</v>
      </c>
      <c r="O17" s="131"/>
      <c r="P17" s="131"/>
      <c r="Q17" s="131"/>
      <c r="R17" s="132" t="str">
        <f>B8</f>
        <v>八　幡</v>
      </c>
      <c r="S17" s="133"/>
      <c r="T17" s="126" t="str">
        <f>B9</f>
        <v>アストーレ</v>
      </c>
      <c r="U17" s="127"/>
    </row>
    <row r="18" spans="2:23" ht="30" customHeight="1" x14ac:dyDescent="0.4">
      <c r="B18" s="134" t="s">
        <v>59</v>
      </c>
      <c r="C18" s="134"/>
      <c r="D18" s="119"/>
      <c r="E18" s="120"/>
      <c r="F18" s="121"/>
      <c r="G18" s="130"/>
      <c r="H18" s="131"/>
      <c r="I18" s="131"/>
      <c r="J18" s="131"/>
      <c r="K18" s="66"/>
      <c r="L18" s="45"/>
      <c r="M18" s="66"/>
      <c r="N18" s="131"/>
      <c r="O18" s="131"/>
      <c r="P18" s="131"/>
      <c r="Q18" s="131"/>
      <c r="R18" s="132"/>
      <c r="S18" s="133"/>
      <c r="T18" s="126"/>
      <c r="U18" s="127"/>
    </row>
    <row r="19" spans="2:23" ht="30" customHeight="1" x14ac:dyDescent="0.4">
      <c r="B19" s="134" t="s">
        <v>20</v>
      </c>
      <c r="C19" s="134"/>
      <c r="D19" s="119">
        <v>0.4513888888888889</v>
      </c>
      <c r="E19" s="120"/>
      <c r="F19" s="121"/>
      <c r="G19" s="130" t="str">
        <f>B8</f>
        <v>八　幡</v>
      </c>
      <c r="H19" s="131"/>
      <c r="I19" s="131"/>
      <c r="J19" s="131"/>
      <c r="K19" s="66"/>
      <c r="L19" s="45" t="s">
        <v>18</v>
      </c>
      <c r="M19" s="66"/>
      <c r="N19" s="131" t="str">
        <f>B10</f>
        <v>ABENDAホワイト</v>
      </c>
      <c r="O19" s="131"/>
      <c r="P19" s="131"/>
      <c r="Q19" s="131"/>
      <c r="R19" s="132" t="str">
        <f>B9</f>
        <v>アストーレ</v>
      </c>
      <c r="S19" s="133"/>
      <c r="T19" s="126" t="str">
        <f>B11</f>
        <v>ジュニU-12</v>
      </c>
      <c r="U19" s="127"/>
    </row>
    <row r="20" spans="2:23" ht="30" customHeight="1" x14ac:dyDescent="0.4">
      <c r="B20" s="134" t="s">
        <v>21</v>
      </c>
      <c r="C20" s="134"/>
      <c r="D20" s="119">
        <v>0.46527777777777773</v>
      </c>
      <c r="E20" s="120"/>
      <c r="F20" s="121"/>
      <c r="G20" s="130" t="str">
        <f>B9</f>
        <v>アストーレ</v>
      </c>
      <c r="H20" s="131"/>
      <c r="I20" s="131"/>
      <c r="J20" s="131"/>
      <c r="K20" s="66"/>
      <c r="L20" s="45" t="s">
        <v>18</v>
      </c>
      <c r="M20" s="66"/>
      <c r="N20" s="131" t="str">
        <f>B11</f>
        <v>ジュニU-12</v>
      </c>
      <c r="O20" s="131"/>
      <c r="P20" s="131"/>
      <c r="Q20" s="131"/>
      <c r="R20" s="132" t="str">
        <f>B8</f>
        <v>八　幡</v>
      </c>
      <c r="S20" s="133"/>
      <c r="T20" s="126" t="str">
        <f>B10</f>
        <v>ABENDAホワイト</v>
      </c>
      <c r="U20" s="127"/>
    </row>
    <row r="21" spans="2:23" ht="30" customHeight="1" x14ac:dyDescent="0.4">
      <c r="B21" s="134" t="s">
        <v>59</v>
      </c>
      <c r="C21" s="134"/>
      <c r="D21" s="119"/>
      <c r="E21" s="120"/>
      <c r="F21" s="121"/>
      <c r="G21" s="130"/>
      <c r="H21" s="131"/>
      <c r="I21" s="131"/>
      <c r="J21" s="131"/>
      <c r="K21" s="66"/>
      <c r="L21" s="45"/>
      <c r="M21" s="54"/>
      <c r="N21" s="131"/>
      <c r="O21" s="131"/>
      <c r="P21" s="131"/>
      <c r="Q21" s="131"/>
      <c r="R21" s="132"/>
      <c r="S21" s="133"/>
      <c r="T21" s="126"/>
      <c r="U21" s="127"/>
    </row>
    <row r="22" spans="2:23" ht="30" customHeight="1" x14ac:dyDescent="0.4">
      <c r="B22" s="118" t="s">
        <v>22</v>
      </c>
      <c r="C22" s="118"/>
      <c r="D22" s="119">
        <v>0.4861111111111111</v>
      </c>
      <c r="E22" s="120"/>
      <c r="F22" s="121"/>
      <c r="G22" s="122" t="str">
        <f>B8</f>
        <v>八　幡</v>
      </c>
      <c r="H22" s="123"/>
      <c r="I22" s="123"/>
      <c r="J22" s="123"/>
      <c r="K22" s="9"/>
      <c r="L22" s="46" t="s">
        <v>18</v>
      </c>
      <c r="M22" s="53"/>
      <c r="N22" s="123" t="str">
        <f>B11</f>
        <v>ジュニU-12</v>
      </c>
      <c r="O22" s="123"/>
      <c r="P22" s="123"/>
      <c r="Q22" s="123"/>
      <c r="R22" s="124" t="str">
        <f>B9</f>
        <v>アストーレ</v>
      </c>
      <c r="S22" s="125"/>
      <c r="T22" s="103" t="str">
        <f>B10</f>
        <v>ABENDAホワイト</v>
      </c>
      <c r="U22" s="104"/>
    </row>
    <row r="23" spans="2:23" ht="30" customHeight="1" x14ac:dyDescent="0.4">
      <c r="B23" s="108" t="s">
        <v>23</v>
      </c>
      <c r="C23" s="108"/>
      <c r="D23" s="109">
        <v>0.5</v>
      </c>
      <c r="E23" s="110"/>
      <c r="F23" s="111"/>
      <c r="G23" s="112" t="str">
        <f>B9</f>
        <v>アストーレ</v>
      </c>
      <c r="H23" s="113"/>
      <c r="I23" s="113"/>
      <c r="J23" s="113"/>
      <c r="K23" s="67"/>
      <c r="L23" s="47" t="s">
        <v>18</v>
      </c>
      <c r="M23" s="55"/>
      <c r="N23" s="113" t="str">
        <f>B10</f>
        <v>ABENDAホワイト</v>
      </c>
      <c r="O23" s="113"/>
      <c r="P23" s="113"/>
      <c r="Q23" s="113"/>
      <c r="R23" s="114" t="str">
        <f>B8</f>
        <v>八　幡</v>
      </c>
      <c r="S23" s="115"/>
      <c r="T23" s="116" t="str">
        <f>B11</f>
        <v>ジュニU-12</v>
      </c>
      <c r="U23" s="117"/>
    </row>
    <row r="24" spans="2:23" ht="26.25" customHeight="1" x14ac:dyDescent="0.4"/>
    <row r="25" spans="2:23" ht="26.25" customHeight="1" x14ac:dyDescent="0.4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2:23" ht="28.5" customHeight="1" x14ac:dyDescent="0.4">
      <c r="B26" s="157" t="str">
        <f>組合せ!AB22</f>
        <v>１２：３０開場</v>
      </c>
      <c r="C26" s="158"/>
      <c r="D26" s="158"/>
      <c r="E26" s="152" t="str">
        <f>組合せ!AB21</f>
        <v>【せたな町民体育館】</v>
      </c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7"/>
      <c r="U26" s="7"/>
      <c r="V26" s="7"/>
      <c r="W26" s="8"/>
    </row>
    <row r="27" spans="2:23" x14ac:dyDescent="0.4">
      <c r="T27" s="9" t="s">
        <v>4</v>
      </c>
      <c r="U27" s="9" t="s">
        <v>5</v>
      </c>
      <c r="V27" s="9" t="s">
        <v>6</v>
      </c>
    </row>
    <row r="28" spans="2:23" ht="37.5" customHeight="1" x14ac:dyDescent="0.4">
      <c r="B28" s="40" t="s">
        <v>30</v>
      </c>
      <c r="C28" s="154" t="str">
        <f>B29</f>
        <v>フロンティア</v>
      </c>
      <c r="D28" s="155"/>
      <c r="E28" s="155"/>
      <c r="F28" s="155" t="str">
        <f>B30</f>
        <v>グランツ</v>
      </c>
      <c r="G28" s="155"/>
      <c r="H28" s="155"/>
      <c r="I28" s="155" t="str">
        <f>B31</f>
        <v>せたな</v>
      </c>
      <c r="J28" s="155"/>
      <c r="K28" s="155"/>
      <c r="L28" s="155" t="str">
        <f>B32</f>
        <v>ABENDAライム</v>
      </c>
      <c r="M28" s="155"/>
      <c r="N28" s="155"/>
      <c r="O28" s="6" t="s">
        <v>7</v>
      </c>
      <c r="P28" s="6" t="s">
        <v>8</v>
      </c>
      <c r="Q28" s="6" t="s">
        <v>9</v>
      </c>
      <c r="R28" s="2" t="s">
        <v>0</v>
      </c>
      <c r="S28" s="2" t="s">
        <v>1</v>
      </c>
      <c r="T28" s="2" t="s">
        <v>2</v>
      </c>
      <c r="U28" s="2" t="s">
        <v>10</v>
      </c>
      <c r="V28" s="2" t="s">
        <v>3</v>
      </c>
    </row>
    <row r="29" spans="2:23" ht="38.25" customHeight="1" x14ac:dyDescent="0.4">
      <c r="B29" s="42" t="s">
        <v>122</v>
      </c>
      <c r="C29" s="172"/>
      <c r="D29" s="173"/>
      <c r="E29" s="174"/>
      <c r="F29" s="61" t="str">
        <f>IF(K37="","",K37)</f>
        <v/>
      </c>
      <c r="G29" s="3" t="str">
        <f>IF(F29="","",IF(F29=H29,"△",IF(F29&gt;H29,"○","●")))</f>
        <v/>
      </c>
      <c r="H29" s="62" t="str">
        <f>IF(M37="","",M37)</f>
        <v/>
      </c>
      <c r="I29" s="61" t="str">
        <f>IF(K40="","",K40)</f>
        <v/>
      </c>
      <c r="J29" s="5" t="str">
        <f>IF(I29="","",IF(I29=K29,"△",IF(I29&gt;K29,"○","●")))</f>
        <v/>
      </c>
      <c r="K29" s="62" t="str">
        <f>IF(M40="","",M40)</f>
        <v/>
      </c>
      <c r="L29" s="61" t="str">
        <f>IF(K43="","",K43)</f>
        <v/>
      </c>
      <c r="M29" s="5" t="str">
        <f>IF(L29="","",IF(L29=N29,"△",IF(L29&gt;N29,"○","●")))</f>
        <v/>
      </c>
      <c r="N29" s="62" t="str">
        <f>IF(M43="","",M43)</f>
        <v/>
      </c>
      <c r="O29" s="51">
        <f>COUNTIF($C29:$N29,O$33)</f>
        <v>0</v>
      </c>
      <c r="P29" s="51">
        <f>COUNTIF($C29:$N29,P$33)</f>
        <v>0</v>
      </c>
      <c r="Q29" s="51">
        <f>COUNTIF($C29:$N29,Q$33)</f>
        <v>0</v>
      </c>
      <c r="R29" s="52">
        <f>O29*3+Q29</f>
        <v>0</v>
      </c>
      <c r="S29" s="52">
        <f>SUMIF($C$33:$N$33,S$7,$C29:$N29)</f>
        <v>0</v>
      </c>
      <c r="T29" s="52">
        <f>SUMIF($C$33:$N$33,T$7,$C29:$N29)</f>
        <v>0</v>
      </c>
      <c r="U29" s="52">
        <f>IFERROR(S29-T29,"")</f>
        <v>0</v>
      </c>
      <c r="V29" s="52">
        <f>SUMPRODUCT(($R$29:$R$32*10^5+$U$29:$U$32&gt;R29*10^5+U29)*1)+1</f>
        <v>1</v>
      </c>
    </row>
    <row r="30" spans="2:23" ht="38.25" customHeight="1" x14ac:dyDescent="0.4">
      <c r="B30" s="42" t="s">
        <v>123</v>
      </c>
      <c r="C30" s="5" t="str">
        <f>IF(H29="","",H29)</f>
        <v/>
      </c>
      <c r="D30" s="1" t="str">
        <f>IF(C30="","",IF(C30=E30,"△",IF(C30&gt;E30,"○","●")))</f>
        <v/>
      </c>
      <c r="E30" s="4" t="str">
        <f>IF(F29="","",F29)</f>
        <v/>
      </c>
      <c r="F30" s="172"/>
      <c r="G30" s="173"/>
      <c r="H30" s="174"/>
      <c r="I30" s="61" t="str">
        <f>IF(K44="","",K44)</f>
        <v/>
      </c>
      <c r="J30" s="5" t="str">
        <f>IF(I30="","",IF(I30=K30,"△",IF(I30&gt;K30,"○","●")))</f>
        <v/>
      </c>
      <c r="K30" s="63" t="str">
        <f>IF(M44="","",M44)</f>
        <v/>
      </c>
      <c r="L30" s="64" t="str">
        <f>IF(K41="","",K41)</f>
        <v/>
      </c>
      <c r="M30" s="5" t="str">
        <f>IF(L30="","",IF(L30=N30,"△",IF(L30&gt;N30,"○","●")))</f>
        <v/>
      </c>
      <c r="N30" s="65" t="str">
        <f>IF(M41="","",M41)</f>
        <v/>
      </c>
      <c r="O30" s="51">
        <f t="shared" ref="O30:Q32" si="4">COUNTIF($C30:$N30,O$12)</f>
        <v>0</v>
      </c>
      <c r="P30" s="51">
        <f t="shared" si="4"/>
        <v>0</v>
      </c>
      <c r="Q30" s="51">
        <f t="shared" si="4"/>
        <v>0</v>
      </c>
      <c r="R30" s="52">
        <f>O30*3+Q30</f>
        <v>0</v>
      </c>
      <c r="S30" s="52">
        <f t="shared" ref="S30:T32" si="5">SUMIF($C$12:$N$12,S$7,$C30:$N30)</f>
        <v>0</v>
      </c>
      <c r="T30" s="52">
        <f t="shared" si="5"/>
        <v>0</v>
      </c>
      <c r="U30" s="52">
        <f t="shared" ref="U30:U32" si="6">IFERROR(S30-T30,"")</f>
        <v>0</v>
      </c>
      <c r="V30" s="52">
        <f>SUMPRODUCT(($R$8:$R$11*10^5+$U$8:$U$11&gt;R30*10^5+U30)*1)+1</f>
        <v>1</v>
      </c>
    </row>
    <row r="31" spans="2:23" ht="37.5" customHeight="1" x14ac:dyDescent="0.4">
      <c r="B31" s="42" t="s">
        <v>124</v>
      </c>
      <c r="C31" s="5" t="str">
        <f>IF(K29="","",K29)</f>
        <v/>
      </c>
      <c r="D31" s="1" t="str">
        <f>IF(C31="","",IF(C31=E31,"△",IF(C31&gt;E31,"○","●")))</f>
        <v/>
      </c>
      <c r="E31" s="4" t="str">
        <f>IF(I29="","",I29)</f>
        <v/>
      </c>
      <c r="F31" s="20" t="str">
        <f>IF(K30="","",K30)</f>
        <v/>
      </c>
      <c r="G31" s="1" t="str">
        <f>IF(F31="","",IF(F31=H31,"△",IF(F31&gt;H31,"○","●")))</f>
        <v/>
      </c>
      <c r="H31" s="4" t="str">
        <f>IF(I30="","",I30)</f>
        <v/>
      </c>
      <c r="I31" s="172"/>
      <c r="J31" s="173"/>
      <c r="K31" s="174"/>
      <c r="L31" s="61" t="str">
        <f>IF(K38="","",K38)</f>
        <v/>
      </c>
      <c r="M31" s="5" t="str">
        <f>IF(L31="","",IF(L31=N31,"△",IF(L31&gt;N31,"○","●")))</f>
        <v/>
      </c>
      <c r="N31" s="65" t="str">
        <f>IF(M38="","",M38)</f>
        <v/>
      </c>
      <c r="O31" s="51">
        <f t="shared" si="4"/>
        <v>0</v>
      </c>
      <c r="P31" s="51">
        <f t="shared" si="4"/>
        <v>0</v>
      </c>
      <c r="Q31" s="51">
        <f t="shared" si="4"/>
        <v>0</v>
      </c>
      <c r="R31" s="52">
        <f t="shared" ref="R31:R32" si="7">O31*3+Q31</f>
        <v>0</v>
      </c>
      <c r="S31" s="52">
        <f t="shared" si="5"/>
        <v>0</v>
      </c>
      <c r="T31" s="52">
        <f t="shared" si="5"/>
        <v>0</v>
      </c>
      <c r="U31" s="52">
        <f t="shared" si="6"/>
        <v>0</v>
      </c>
      <c r="V31" s="52">
        <f>SUMPRODUCT(($R$8:$R$11*10^5+$U$8:$U$11&gt;R31*10^5+U31)*1)+1</f>
        <v>1</v>
      </c>
    </row>
    <row r="32" spans="2:23" ht="38.25" customHeight="1" x14ac:dyDescent="0.4">
      <c r="B32" s="42" t="s">
        <v>121</v>
      </c>
      <c r="C32" s="5" t="str">
        <f>IF(N29="","",N29)</f>
        <v/>
      </c>
      <c r="D32" s="1" t="str">
        <f>IF(C32="","",IF(C32=E32,"△",IF(C32&gt;E32,"○","●")))</f>
        <v/>
      </c>
      <c r="E32" s="4" t="str">
        <f>IF(L29="","",L29)</f>
        <v/>
      </c>
      <c r="F32" s="20" t="str">
        <f>IF(N30="","",N30)</f>
        <v/>
      </c>
      <c r="G32" s="1" t="str">
        <f>IF(F32="","",IF(F32=H32,"△",IF(F32&gt;H32,"○","●")))</f>
        <v/>
      </c>
      <c r="H32" s="4" t="str">
        <f>IF(L30="","",L30)</f>
        <v/>
      </c>
      <c r="I32" s="20" t="str">
        <f>IF(N31="","",N31)</f>
        <v/>
      </c>
      <c r="J32" s="1" t="str">
        <f>IF(I32="","",IF(I32=K32,"△",IF(I32&gt;K32,"○","●")))</f>
        <v/>
      </c>
      <c r="K32" s="4" t="str">
        <f>IF(L31="","",L31)</f>
        <v/>
      </c>
      <c r="L32" s="172"/>
      <c r="M32" s="173"/>
      <c r="N32" s="174"/>
      <c r="O32" s="51">
        <f t="shared" si="4"/>
        <v>0</v>
      </c>
      <c r="P32" s="51">
        <f t="shared" si="4"/>
        <v>0</v>
      </c>
      <c r="Q32" s="51">
        <f t="shared" si="4"/>
        <v>0</v>
      </c>
      <c r="R32" s="52">
        <f t="shared" si="7"/>
        <v>0</v>
      </c>
      <c r="S32" s="52">
        <f t="shared" si="5"/>
        <v>0</v>
      </c>
      <c r="T32" s="52">
        <f t="shared" si="5"/>
        <v>0</v>
      </c>
      <c r="U32" s="52">
        <f t="shared" si="6"/>
        <v>0</v>
      </c>
      <c r="V32" s="52">
        <f>SUMPRODUCT(($R$8:$R$11*10^5+$U$8:$U$11&gt;R32*10^5+U32)*1)+1</f>
        <v>1</v>
      </c>
    </row>
    <row r="33" spans="2:22" x14ac:dyDescent="0.4">
      <c r="B33" s="14"/>
      <c r="C33" s="10" t="s">
        <v>11</v>
      </c>
      <c r="D33" s="11"/>
      <c r="E33" s="11" t="s">
        <v>12</v>
      </c>
      <c r="F33" s="11" t="s">
        <v>11</v>
      </c>
      <c r="G33" s="11"/>
      <c r="H33" s="11" t="s">
        <v>12</v>
      </c>
      <c r="I33" s="11" t="s">
        <v>11</v>
      </c>
      <c r="J33" s="11"/>
      <c r="K33" s="11" t="s">
        <v>12</v>
      </c>
      <c r="L33" s="11" t="s">
        <v>11</v>
      </c>
      <c r="M33" s="11"/>
      <c r="N33" s="11" t="s">
        <v>12</v>
      </c>
      <c r="O33" s="12" t="s">
        <v>13</v>
      </c>
      <c r="P33" s="12" t="s">
        <v>25</v>
      </c>
      <c r="Q33" s="12" t="s">
        <v>26</v>
      </c>
      <c r="R33" s="41"/>
    </row>
    <row r="34" spans="2:22" ht="24" x14ac:dyDescent="0.4">
      <c r="B34" s="14"/>
      <c r="C34" s="10"/>
      <c r="D34" s="11"/>
      <c r="E34" s="11"/>
      <c r="F34" s="11"/>
      <c r="G34" s="11"/>
      <c r="H34" s="11"/>
      <c r="I34" s="11"/>
      <c r="J34" s="176" t="s">
        <v>63</v>
      </c>
      <c r="K34" s="176"/>
      <c r="L34" s="163" t="s">
        <v>68</v>
      </c>
      <c r="M34" s="73"/>
      <c r="N34" s="73"/>
      <c r="O34" s="125" t="str">
        <f>B29</f>
        <v>フロンティア</v>
      </c>
      <c r="P34" s="175"/>
      <c r="Q34" s="175"/>
      <c r="R34" s="59" t="s">
        <v>67</v>
      </c>
      <c r="S34" s="125" t="str">
        <f>B30</f>
        <v>グランツ</v>
      </c>
      <c r="T34" s="175"/>
    </row>
    <row r="35" spans="2:22" ht="24" customHeight="1" x14ac:dyDescent="0.4">
      <c r="B35" s="164" t="s">
        <v>58</v>
      </c>
      <c r="C35" s="165"/>
      <c r="D35" s="165"/>
      <c r="E35" s="165"/>
      <c r="F35" s="165"/>
      <c r="G35" s="165"/>
      <c r="H35" s="165"/>
      <c r="I35" s="165"/>
      <c r="J35" s="166" t="s">
        <v>63</v>
      </c>
      <c r="K35" s="166"/>
      <c r="L35" s="171" t="s">
        <v>69</v>
      </c>
      <c r="M35" s="171"/>
      <c r="N35" s="170"/>
      <c r="O35" s="167" t="str">
        <f>B31</f>
        <v>せたな</v>
      </c>
      <c r="P35" s="168"/>
      <c r="Q35" s="168"/>
      <c r="R35" s="60" t="s">
        <v>66</v>
      </c>
      <c r="S35" s="169" t="str">
        <f>B32</f>
        <v>ABENDAライム</v>
      </c>
      <c r="T35" s="170"/>
      <c r="U35" s="58"/>
    </row>
    <row r="36" spans="2:22" ht="30" customHeight="1" x14ac:dyDescent="0.4">
      <c r="B36" s="146" t="str">
        <f>B28</f>
        <v>Fブロック</v>
      </c>
      <c r="C36" s="147"/>
      <c r="D36" s="148" t="s">
        <v>14</v>
      </c>
      <c r="E36" s="106"/>
      <c r="F36" s="149"/>
      <c r="G36" s="105" t="s">
        <v>15</v>
      </c>
      <c r="H36" s="106"/>
      <c r="I36" s="106"/>
      <c r="J36" s="106"/>
      <c r="K36" s="106"/>
      <c r="L36" s="15" t="s">
        <v>27</v>
      </c>
      <c r="M36" s="106" t="s">
        <v>15</v>
      </c>
      <c r="N36" s="106"/>
      <c r="O36" s="106"/>
      <c r="P36" s="106"/>
      <c r="Q36" s="107"/>
      <c r="R36" s="150" t="s">
        <v>16</v>
      </c>
      <c r="S36" s="150"/>
      <c r="T36" s="150" t="s">
        <v>16</v>
      </c>
      <c r="U36" s="151"/>
      <c r="V36" s="13"/>
    </row>
    <row r="37" spans="2:22" ht="30" customHeight="1" x14ac:dyDescent="0.4">
      <c r="B37" s="137" t="s">
        <v>17</v>
      </c>
      <c r="C37" s="138"/>
      <c r="D37" s="139">
        <v>0.5625</v>
      </c>
      <c r="E37" s="140"/>
      <c r="F37" s="141"/>
      <c r="G37" s="142" t="str">
        <f>B29</f>
        <v>フロンティア</v>
      </c>
      <c r="H37" s="143"/>
      <c r="I37" s="143"/>
      <c r="J37" s="143"/>
      <c r="K37" s="53"/>
      <c r="L37" s="44" t="s">
        <v>18</v>
      </c>
      <c r="M37" s="56"/>
      <c r="N37" s="143" t="str">
        <f>B30</f>
        <v>グランツ</v>
      </c>
      <c r="O37" s="143"/>
      <c r="P37" s="143"/>
      <c r="Q37" s="143"/>
      <c r="R37" s="144" t="str">
        <f>B31</f>
        <v>せたな</v>
      </c>
      <c r="S37" s="145"/>
      <c r="T37" s="135" t="str">
        <f>B32</f>
        <v>ABENDAライム</v>
      </c>
      <c r="U37" s="136"/>
    </row>
    <row r="38" spans="2:22" ht="30" customHeight="1" x14ac:dyDescent="0.4">
      <c r="B38" s="134" t="s">
        <v>19</v>
      </c>
      <c r="C38" s="134"/>
      <c r="D38" s="119">
        <v>0.57638888888888895</v>
      </c>
      <c r="E38" s="120"/>
      <c r="F38" s="121"/>
      <c r="G38" s="130" t="str">
        <f>B31</f>
        <v>せたな</v>
      </c>
      <c r="H38" s="131"/>
      <c r="I38" s="131"/>
      <c r="J38" s="131"/>
      <c r="K38" s="54"/>
      <c r="L38" s="45" t="s">
        <v>18</v>
      </c>
      <c r="M38" s="54"/>
      <c r="N38" s="131" t="str">
        <f>B32</f>
        <v>ABENDAライム</v>
      </c>
      <c r="O38" s="131"/>
      <c r="P38" s="131"/>
      <c r="Q38" s="131"/>
      <c r="R38" s="132" t="str">
        <f>B29</f>
        <v>フロンティア</v>
      </c>
      <c r="S38" s="133"/>
      <c r="T38" s="126" t="str">
        <f>B30</f>
        <v>グランツ</v>
      </c>
      <c r="U38" s="127"/>
    </row>
    <row r="39" spans="2:22" ht="30" customHeight="1" x14ac:dyDescent="0.4">
      <c r="B39" s="134" t="s">
        <v>59</v>
      </c>
      <c r="C39" s="134"/>
      <c r="D39" s="119"/>
      <c r="E39" s="120"/>
      <c r="F39" s="121"/>
      <c r="G39" s="130"/>
      <c r="H39" s="131"/>
      <c r="I39" s="131"/>
      <c r="J39" s="131"/>
      <c r="K39" s="54"/>
      <c r="L39" s="45"/>
      <c r="M39" s="54"/>
      <c r="N39" s="131"/>
      <c r="O39" s="131"/>
      <c r="P39" s="131"/>
      <c r="Q39" s="131"/>
      <c r="R39" s="132"/>
      <c r="S39" s="133"/>
      <c r="T39" s="126"/>
      <c r="U39" s="127"/>
    </row>
    <row r="40" spans="2:22" ht="30" customHeight="1" x14ac:dyDescent="0.4">
      <c r="B40" s="134" t="s">
        <v>20</v>
      </c>
      <c r="C40" s="134"/>
      <c r="D40" s="119">
        <v>0.59722222222222221</v>
      </c>
      <c r="E40" s="120"/>
      <c r="F40" s="121"/>
      <c r="G40" s="130" t="str">
        <f>B29</f>
        <v>フロンティア</v>
      </c>
      <c r="H40" s="131"/>
      <c r="I40" s="131"/>
      <c r="J40" s="131"/>
      <c r="K40" s="66"/>
      <c r="L40" s="45" t="s">
        <v>18</v>
      </c>
      <c r="M40" s="54"/>
      <c r="N40" s="131" t="str">
        <f>B31</f>
        <v>せたな</v>
      </c>
      <c r="O40" s="131"/>
      <c r="P40" s="131"/>
      <c r="Q40" s="131"/>
      <c r="R40" s="132" t="str">
        <f>B30</f>
        <v>グランツ</v>
      </c>
      <c r="S40" s="133"/>
      <c r="T40" s="126" t="str">
        <f>B32</f>
        <v>ABENDAライム</v>
      </c>
      <c r="U40" s="127"/>
    </row>
    <row r="41" spans="2:22" ht="30" customHeight="1" x14ac:dyDescent="0.4">
      <c r="B41" s="134" t="s">
        <v>21</v>
      </c>
      <c r="C41" s="134"/>
      <c r="D41" s="119">
        <v>0.61111111111111105</v>
      </c>
      <c r="E41" s="120"/>
      <c r="F41" s="121"/>
      <c r="G41" s="130" t="str">
        <f>B30</f>
        <v>グランツ</v>
      </c>
      <c r="H41" s="131"/>
      <c r="I41" s="131"/>
      <c r="J41" s="131"/>
      <c r="K41" s="54"/>
      <c r="L41" s="45" t="s">
        <v>18</v>
      </c>
      <c r="M41" s="54"/>
      <c r="N41" s="131" t="str">
        <f>B32</f>
        <v>ABENDAライム</v>
      </c>
      <c r="O41" s="131"/>
      <c r="P41" s="131"/>
      <c r="Q41" s="131"/>
      <c r="R41" s="132" t="str">
        <f>B29</f>
        <v>フロンティア</v>
      </c>
      <c r="S41" s="133"/>
      <c r="T41" s="126" t="str">
        <f>B31</f>
        <v>せたな</v>
      </c>
      <c r="U41" s="127"/>
    </row>
    <row r="42" spans="2:22" ht="30" customHeight="1" x14ac:dyDescent="0.4">
      <c r="B42" s="128" t="s">
        <v>59</v>
      </c>
      <c r="C42" s="129"/>
      <c r="D42" s="119"/>
      <c r="E42" s="120"/>
      <c r="F42" s="121"/>
      <c r="G42" s="130"/>
      <c r="H42" s="131"/>
      <c r="I42" s="131"/>
      <c r="J42" s="131"/>
      <c r="K42" s="54"/>
      <c r="L42" s="45"/>
      <c r="M42" s="54"/>
      <c r="N42" s="131"/>
      <c r="O42" s="131"/>
      <c r="P42" s="131"/>
      <c r="Q42" s="131"/>
      <c r="R42" s="132"/>
      <c r="S42" s="133"/>
      <c r="T42" s="126"/>
      <c r="U42" s="127"/>
    </row>
    <row r="43" spans="2:22" ht="30" customHeight="1" x14ac:dyDescent="0.4">
      <c r="B43" s="118" t="s">
        <v>22</v>
      </c>
      <c r="C43" s="118"/>
      <c r="D43" s="119">
        <v>0.63194444444444442</v>
      </c>
      <c r="E43" s="120"/>
      <c r="F43" s="121"/>
      <c r="G43" s="122" t="str">
        <f>B29</f>
        <v>フロンティア</v>
      </c>
      <c r="H43" s="123"/>
      <c r="I43" s="123"/>
      <c r="J43" s="123"/>
      <c r="K43" s="53"/>
      <c r="L43" s="46" t="s">
        <v>18</v>
      </c>
      <c r="M43" s="53"/>
      <c r="N43" s="123" t="str">
        <f>B32</f>
        <v>ABENDAライム</v>
      </c>
      <c r="O43" s="123"/>
      <c r="P43" s="123"/>
      <c r="Q43" s="123"/>
      <c r="R43" s="124" t="str">
        <f>B30</f>
        <v>グランツ</v>
      </c>
      <c r="S43" s="125"/>
      <c r="T43" s="103" t="str">
        <f>B31</f>
        <v>せたな</v>
      </c>
      <c r="U43" s="104"/>
    </row>
    <row r="44" spans="2:22" ht="30" customHeight="1" x14ac:dyDescent="0.4">
      <c r="B44" s="108" t="s">
        <v>23</v>
      </c>
      <c r="C44" s="108"/>
      <c r="D44" s="109">
        <v>0.64583333333333337</v>
      </c>
      <c r="E44" s="110"/>
      <c r="F44" s="111"/>
      <c r="G44" s="112" t="str">
        <f>B30</f>
        <v>グランツ</v>
      </c>
      <c r="H44" s="113"/>
      <c r="I44" s="113"/>
      <c r="J44" s="113"/>
      <c r="K44" s="55"/>
      <c r="L44" s="47" t="s">
        <v>18</v>
      </c>
      <c r="M44" s="55"/>
      <c r="N44" s="113" t="str">
        <f>B31</f>
        <v>せたな</v>
      </c>
      <c r="O44" s="113"/>
      <c r="P44" s="113"/>
      <c r="Q44" s="113"/>
      <c r="R44" s="114" t="str">
        <f>B29</f>
        <v>フロンティア</v>
      </c>
      <c r="S44" s="115"/>
      <c r="T44" s="116" t="str">
        <f>B32</f>
        <v>ABENDAライム</v>
      </c>
      <c r="U44" s="117"/>
    </row>
    <row r="60" spans="3:17" x14ac:dyDescent="0.4"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2"/>
      <c r="P60" s="12"/>
      <c r="Q60" s="12"/>
    </row>
  </sheetData>
  <mergeCells count="148">
    <mergeCell ref="T15:U15"/>
    <mergeCell ref="R15:S15"/>
    <mergeCell ref="T16:U16"/>
    <mergeCell ref="B16:C16"/>
    <mergeCell ref="D16:F16"/>
    <mergeCell ref="G16:J16"/>
    <mergeCell ref="N16:Q16"/>
    <mergeCell ref="B15:C15"/>
    <mergeCell ref="D15:F15"/>
    <mergeCell ref="G15:K15"/>
    <mergeCell ref="M15:Q15"/>
    <mergeCell ref="R16:S16"/>
    <mergeCell ref="B1:V1"/>
    <mergeCell ref="B2:V2"/>
    <mergeCell ref="L7:N7"/>
    <mergeCell ref="L11:N11"/>
    <mergeCell ref="I7:K7"/>
    <mergeCell ref="B5:D5"/>
    <mergeCell ref="C8:E8"/>
    <mergeCell ref="F9:H9"/>
    <mergeCell ref="I10:K10"/>
    <mergeCell ref="E5:S5"/>
    <mergeCell ref="C7:E7"/>
    <mergeCell ref="F7:H7"/>
    <mergeCell ref="T17:U17"/>
    <mergeCell ref="T18:U18"/>
    <mergeCell ref="B19:C19"/>
    <mergeCell ref="D19:F19"/>
    <mergeCell ref="G19:J19"/>
    <mergeCell ref="N19:Q19"/>
    <mergeCell ref="R19:S19"/>
    <mergeCell ref="T19:U19"/>
    <mergeCell ref="B18:C18"/>
    <mergeCell ref="D18:F18"/>
    <mergeCell ref="G18:J18"/>
    <mergeCell ref="N18:Q18"/>
    <mergeCell ref="R18:S18"/>
    <mergeCell ref="B17:C17"/>
    <mergeCell ref="D17:F17"/>
    <mergeCell ref="G17:J17"/>
    <mergeCell ref="N17:Q17"/>
    <mergeCell ref="R17:S17"/>
    <mergeCell ref="G22:J22"/>
    <mergeCell ref="N22:Q22"/>
    <mergeCell ref="R22:S22"/>
    <mergeCell ref="T20:U20"/>
    <mergeCell ref="B21:C21"/>
    <mergeCell ref="D21:F21"/>
    <mergeCell ref="G21:J21"/>
    <mergeCell ref="N21:Q21"/>
    <mergeCell ref="R21:S21"/>
    <mergeCell ref="T21:U21"/>
    <mergeCell ref="B20:C20"/>
    <mergeCell ref="D20:F20"/>
    <mergeCell ref="G20:J20"/>
    <mergeCell ref="N20:Q20"/>
    <mergeCell ref="R20:S20"/>
    <mergeCell ref="B26:D26"/>
    <mergeCell ref="E26:S26"/>
    <mergeCell ref="C28:E28"/>
    <mergeCell ref="F28:H28"/>
    <mergeCell ref="I28:K28"/>
    <mergeCell ref="L28:N28"/>
    <mergeCell ref="J13:K13"/>
    <mergeCell ref="L13:N13"/>
    <mergeCell ref="O13:Q13"/>
    <mergeCell ref="S13:T13"/>
    <mergeCell ref="B14:I14"/>
    <mergeCell ref="J14:K14"/>
    <mergeCell ref="L14:N14"/>
    <mergeCell ref="O14:Q14"/>
    <mergeCell ref="S14:T14"/>
    <mergeCell ref="T22:U22"/>
    <mergeCell ref="B23:C23"/>
    <mergeCell ref="D23:F23"/>
    <mergeCell ref="G23:J23"/>
    <mergeCell ref="N23:Q23"/>
    <mergeCell ref="R23:S23"/>
    <mergeCell ref="T23:U23"/>
    <mergeCell ref="B22:C22"/>
    <mergeCell ref="D22:F22"/>
    <mergeCell ref="O34:Q34"/>
    <mergeCell ref="S34:T34"/>
    <mergeCell ref="B35:I35"/>
    <mergeCell ref="J35:K35"/>
    <mergeCell ref="L35:N35"/>
    <mergeCell ref="O35:Q35"/>
    <mergeCell ref="S35:T35"/>
    <mergeCell ref="C29:E29"/>
    <mergeCell ref="F30:H30"/>
    <mergeCell ref="I31:K31"/>
    <mergeCell ref="L32:N32"/>
    <mergeCell ref="J34:K34"/>
    <mergeCell ref="L34:N34"/>
    <mergeCell ref="T36:U36"/>
    <mergeCell ref="B37:C37"/>
    <mergeCell ref="D37:F37"/>
    <mergeCell ref="G37:J37"/>
    <mergeCell ref="N37:Q37"/>
    <mergeCell ref="R37:S37"/>
    <mergeCell ref="T37:U37"/>
    <mergeCell ref="B36:C36"/>
    <mergeCell ref="D36:F36"/>
    <mergeCell ref="G36:K36"/>
    <mergeCell ref="M36:Q36"/>
    <mergeCell ref="R36:S36"/>
    <mergeCell ref="T38:U38"/>
    <mergeCell ref="B39:C39"/>
    <mergeCell ref="D39:F39"/>
    <mergeCell ref="G39:J39"/>
    <mergeCell ref="N39:Q39"/>
    <mergeCell ref="R39:S39"/>
    <mergeCell ref="T39:U39"/>
    <mergeCell ref="B38:C38"/>
    <mergeCell ref="D38:F38"/>
    <mergeCell ref="G38:J38"/>
    <mergeCell ref="N38:Q38"/>
    <mergeCell ref="R38:S38"/>
    <mergeCell ref="T40:U40"/>
    <mergeCell ref="B41:C41"/>
    <mergeCell ref="D41:F41"/>
    <mergeCell ref="G41:J41"/>
    <mergeCell ref="N41:Q41"/>
    <mergeCell ref="R41:S41"/>
    <mergeCell ref="T41:U41"/>
    <mergeCell ref="B40:C40"/>
    <mergeCell ref="D40:F40"/>
    <mergeCell ref="G40:J40"/>
    <mergeCell ref="N40:Q40"/>
    <mergeCell ref="R40:S40"/>
    <mergeCell ref="T44:U44"/>
    <mergeCell ref="B44:C44"/>
    <mergeCell ref="D44:F44"/>
    <mergeCell ref="G44:J44"/>
    <mergeCell ref="N44:Q44"/>
    <mergeCell ref="R44:S44"/>
    <mergeCell ref="T42:U42"/>
    <mergeCell ref="B43:C43"/>
    <mergeCell ref="D43:F43"/>
    <mergeCell ref="G43:J43"/>
    <mergeCell ref="N43:Q43"/>
    <mergeCell ref="R43:S43"/>
    <mergeCell ref="T43:U43"/>
    <mergeCell ref="B42:C42"/>
    <mergeCell ref="D42:F42"/>
    <mergeCell ref="G42:J42"/>
    <mergeCell ref="N42:Q42"/>
    <mergeCell ref="R42:S42"/>
  </mergeCells>
  <phoneticPr fontI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B1:W60"/>
  <sheetViews>
    <sheetView view="pageBreakPreview" zoomScale="60" zoomScaleNormal="100" workbookViewId="0">
      <selection activeCell="Y13" sqref="Y13"/>
    </sheetView>
  </sheetViews>
  <sheetFormatPr defaultColWidth="12.875" defaultRowHeight="18.75" x14ac:dyDescent="0.4"/>
  <cols>
    <col min="1" max="1" width="1.625" customWidth="1"/>
    <col min="2" max="2" width="14.875" customWidth="1"/>
    <col min="3" max="17" width="5.125" customWidth="1"/>
    <col min="18" max="22" width="7.625" customWidth="1"/>
    <col min="23" max="23" width="1.5" customWidth="1"/>
  </cols>
  <sheetData>
    <row r="1" spans="2:23" ht="36" customHeight="1" x14ac:dyDescent="0.4">
      <c r="B1" s="152" t="str">
        <f>組合せ!B1</f>
        <v>第41回　函館東ライオンズ杯　U-12　フットサル大会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8"/>
    </row>
    <row r="2" spans="2:23" ht="29.25" customHeight="1" x14ac:dyDescent="0.4">
      <c r="B2" s="156" t="str">
        <f>組合せ!B4</f>
        <v>◇　令和5年11月25日（土）予選リーグ　◇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8"/>
    </row>
    <row r="3" spans="2:23" ht="15.75" customHeight="1" x14ac:dyDescent="0.4">
      <c r="B3" s="3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</row>
    <row r="4" spans="2:23" ht="15.75" customHeight="1" x14ac:dyDescent="0.4">
      <c r="C4" s="37"/>
      <c r="D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8"/>
    </row>
    <row r="5" spans="2:23" ht="29.25" customHeight="1" x14ac:dyDescent="0.4">
      <c r="B5" s="157" t="str">
        <f>組合せ!BB13</f>
        <v>９：００開場</v>
      </c>
      <c r="C5" s="158"/>
      <c r="D5" s="158"/>
      <c r="E5" s="152" t="str">
        <f>組合せ!BB12</f>
        <v>【北斗市立浜分小学校】</v>
      </c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7"/>
      <c r="U5" s="7"/>
      <c r="V5" s="7"/>
      <c r="W5" s="8"/>
    </row>
    <row r="6" spans="2:23" x14ac:dyDescent="0.4">
      <c r="T6" s="9" t="s">
        <v>4</v>
      </c>
      <c r="U6" s="9" t="s">
        <v>5</v>
      </c>
      <c r="V6" s="9" t="s">
        <v>6</v>
      </c>
    </row>
    <row r="7" spans="2:23" ht="37.5" customHeight="1" x14ac:dyDescent="0.4">
      <c r="B7" s="40" t="s">
        <v>28</v>
      </c>
      <c r="C7" s="154" t="str">
        <f>B8</f>
        <v>サン・スポ2nd</v>
      </c>
      <c r="D7" s="155"/>
      <c r="E7" s="155"/>
      <c r="F7" s="155" t="str">
        <f>B9</f>
        <v>八　雲</v>
      </c>
      <c r="G7" s="155"/>
      <c r="H7" s="155"/>
      <c r="I7" s="155" t="str">
        <f>B10</f>
        <v>エストレーラ</v>
      </c>
      <c r="J7" s="155"/>
      <c r="K7" s="155"/>
      <c r="L7" s="155" t="str">
        <f>B11</f>
        <v>日　吉</v>
      </c>
      <c r="M7" s="155"/>
      <c r="N7" s="155"/>
      <c r="O7" s="6" t="s">
        <v>7</v>
      </c>
      <c r="P7" s="6" t="s">
        <v>8</v>
      </c>
      <c r="Q7" s="6" t="s">
        <v>9</v>
      </c>
      <c r="R7" s="2" t="s">
        <v>0</v>
      </c>
      <c r="S7" s="2" t="s">
        <v>1</v>
      </c>
      <c r="T7" s="2" t="s">
        <v>2</v>
      </c>
      <c r="U7" s="2" t="s">
        <v>10</v>
      </c>
      <c r="V7" s="2" t="s">
        <v>3</v>
      </c>
    </row>
    <row r="8" spans="2:23" ht="38.25" customHeight="1" x14ac:dyDescent="0.4">
      <c r="B8" s="42" t="s">
        <v>125</v>
      </c>
      <c r="C8" s="160"/>
      <c r="D8" s="161"/>
      <c r="E8" s="162"/>
      <c r="F8" s="61" t="str">
        <f>IF(K16="","",K16)</f>
        <v/>
      </c>
      <c r="G8" s="3" t="str">
        <f>IF(F8="","",IF(F8=H8,"△",IF(F8&gt;H8,"○","●")))</f>
        <v/>
      </c>
      <c r="H8" s="62" t="str">
        <f>IF(M16="","",M16)</f>
        <v/>
      </c>
      <c r="I8" s="61" t="str">
        <f>IF(K19="","",K19)</f>
        <v/>
      </c>
      <c r="J8" s="5" t="str">
        <f>IF(I8="","",IF(I8=K8,"△",IF(I8&gt;K8,"○","●")))</f>
        <v/>
      </c>
      <c r="K8" s="62" t="str">
        <f>IF(M19="","",M19)</f>
        <v/>
      </c>
      <c r="L8" s="61" t="str">
        <f>IF(K22="","",K22)</f>
        <v/>
      </c>
      <c r="M8" s="5" t="str">
        <f>IF(L8="","",IF(L8=N8,"△",IF(L8&gt;N8,"○","●")))</f>
        <v/>
      </c>
      <c r="N8" s="62" t="str">
        <f>IF(M22="","",M22)</f>
        <v/>
      </c>
      <c r="O8" s="51">
        <f>COUNTIF($C8:$N8,O$12)</f>
        <v>0</v>
      </c>
      <c r="P8" s="51">
        <f t="shared" ref="P8:Q11" si="0">COUNTIF($C8:$N8,P$12)</f>
        <v>0</v>
      </c>
      <c r="Q8" s="51">
        <f>COUNTIF($C8:$N8,Q$12)</f>
        <v>0</v>
      </c>
      <c r="R8" s="52">
        <f>O8*3+Q8</f>
        <v>0</v>
      </c>
      <c r="S8" s="52">
        <f>SUMIF($C$12:$N$12,S$7,$C8:$N8)</f>
        <v>0</v>
      </c>
      <c r="T8" s="52">
        <f>SUMIF($C$12:$N$12,T$7,$C8:$N8)</f>
        <v>0</v>
      </c>
      <c r="U8" s="52">
        <f>IFERROR(S8-T8,"")</f>
        <v>0</v>
      </c>
      <c r="V8" s="52">
        <f>SUMPRODUCT(($R$8:$R$11*10^5+$U$8:$U$11&gt;R8*10^5+U8)*1)+1</f>
        <v>1</v>
      </c>
    </row>
    <row r="9" spans="2:23" ht="38.25" customHeight="1" x14ac:dyDescent="0.4">
      <c r="B9" s="43" t="s">
        <v>126</v>
      </c>
      <c r="C9" s="5" t="str">
        <f>IF(H8="","",H8)</f>
        <v/>
      </c>
      <c r="D9" s="1" t="str">
        <f>IF(C9="","",IF(C9=E9,"△",IF(C9&gt;E9,"○","●")))</f>
        <v/>
      </c>
      <c r="E9" s="4" t="str">
        <f>IF(F8="","",F8)</f>
        <v/>
      </c>
      <c r="F9" s="160"/>
      <c r="G9" s="161"/>
      <c r="H9" s="162"/>
      <c r="I9" s="61" t="str">
        <f>IF(K23="","",K23)</f>
        <v/>
      </c>
      <c r="J9" s="5" t="str">
        <f>IF(I9="","",IF(I9=K9,"△",IF(I9&gt;K9,"○","●")))</f>
        <v/>
      </c>
      <c r="K9" s="62" t="str">
        <f>IF(M23="","",M23)</f>
        <v/>
      </c>
      <c r="L9" s="61" t="str">
        <f>IF(K20="","",K20)</f>
        <v/>
      </c>
      <c r="M9" s="5" t="str">
        <f>IF(L9="","",IF(L9=N9,"△",IF(L9&gt;N9,"○","●")))</f>
        <v/>
      </c>
      <c r="N9" s="62" t="str">
        <f>IF(M20="","",M20)</f>
        <v/>
      </c>
      <c r="O9" s="51">
        <f>COUNTIF($C9:$N9,O$12)</f>
        <v>0</v>
      </c>
      <c r="P9" s="51">
        <f t="shared" si="0"/>
        <v>0</v>
      </c>
      <c r="Q9" s="51">
        <f t="shared" si="0"/>
        <v>0</v>
      </c>
      <c r="R9" s="52">
        <f>O9*3+Q9</f>
        <v>0</v>
      </c>
      <c r="S9" s="52">
        <f t="shared" ref="S9:T11" si="1">SUMIF($C$12:$N$12,S$7,$C9:$N9)</f>
        <v>0</v>
      </c>
      <c r="T9" s="52">
        <f t="shared" si="1"/>
        <v>0</v>
      </c>
      <c r="U9" s="52">
        <f t="shared" ref="U9:U11" si="2">IFERROR(S9-T9,"")</f>
        <v>0</v>
      </c>
      <c r="V9" s="52">
        <f>SUMPRODUCT(($R$8:$R$11*10^5+$U$8:$U$11&gt;R9*10^5+U9)*1)+1</f>
        <v>1</v>
      </c>
    </row>
    <row r="10" spans="2:23" ht="37.5" customHeight="1" x14ac:dyDescent="0.4">
      <c r="B10" s="43" t="s">
        <v>127</v>
      </c>
      <c r="C10" s="5" t="str">
        <f>IF(K8="","",K8)</f>
        <v/>
      </c>
      <c r="D10" s="1" t="str">
        <f>IF(C10="","",IF(C10=E10,"△",IF(C10&gt;E10,"○","●")))</f>
        <v/>
      </c>
      <c r="E10" s="4" t="str">
        <f>IF(I8="","",I8)</f>
        <v/>
      </c>
      <c r="F10" s="20" t="str">
        <f>IF(K9="","",K9)</f>
        <v/>
      </c>
      <c r="G10" s="1" t="str">
        <f>IF(F10="","",IF(F10=H10,"△",IF(F10&gt;H10,"○","●")))</f>
        <v/>
      </c>
      <c r="H10" s="4" t="str">
        <f>IF(I9="","",I9)</f>
        <v/>
      </c>
      <c r="I10" s="160"/>
      <c r="J10" s="161"/>
      <c r="K10" s="162"/>
      <c r="L10" s="61" t="str">
        <f>IF(K17="","",K17)</f>
        <v/>
      </c>
      <c r="M10" s="5" t="str">
        <f>IF(L10="","",IF(L10=N10,"△",IF(L10&gt;N10,"○","●")))</f>
        <v/>
      </c>
      <c r="N10" s="62" t="str">
        <f>IF(M17="","",M17)</f>
        <v/>
      </c>
      <c r="O10" s="51">
        <f>COUNTIF($C10:$N10,O$12)</f>
        <v>0</v>
      </c>
      <c r="P10" s="51">
        <f t="shared" si="0"/>
        <v>0</v>
      </c>
      <c r="Q10" s="51">
        <f t="shared" si="0"/>
        <v>0</v>
      </c>
      <c r="R10" s="52">
        <f t="shared" ref="R10:R11" si="3">O10*3+Q10</f>
        <v>0</v>
      </c>
      <c r="S10" s="52">
        <f t="shared" si="1"/>
        <v>0</v>
      </c>
      <c r="T10" s="52">
        <f t="shared" si="1"/>
        <v>0</v>
      </c>
      <c r="U10" s="52">
        <f t="shared" si="2"/>
        <v>0</v>
      </c>
      <c r="V10" s="52">
        <f>SUMPRODUCT(($R$8:$R$11*10^5+$U$8:$U$11&gt;R10*10^5+U10)*1)+1</f>
        <v>1</v>
      </c>
    </row>
    <row r="11" spans="2:23" ht="38.25" customHeight="1" x14ac:dyDescent="0.4">
      <c r="B11" s="43" t="s">
        <v>128</v>
      </c>
      <c r="C11" s="5" t="str">
        <f>IF(N8="","",N8)</f>
        <v/>
      </c>
      <c r="D11" s="1" t="str">
        <f>IF(C11="","",IF(C11=E11,"△",IF(C11&gt;E11,"○","●")))</f>
        <v/>
      </c>
      <c r="E11" s="4" t="str">
        <f>IF(L8="","",L8)</f>
        <v/>
      </c>
      <c r="F11" s="20" t="str">
        <f>IF(N9="","",N9)</f>
        <v/>
      </c>
      <c r="G11" s="1" t="str">
        <f>IF(F11="","",IF(F11=H11,"△",IF(F11&gt;H11,"○","●")))</f>
        <v/>
      </c>
      <c r="H11" s="4" t="str">
        <f>IF(L9="","",L9)</f>
        <v/>
      </c>
      <c r="I11" s="20" t="str">
        <f>IF(N10="","",N10)</f>
        <v/>
      </c>
      <c r="J11" s="1" t="str">
        <f>IF(I11="","",IF(I11=K11,"△",IF(I11&gt;K11,"○","●")))</f>
        <v/>
      </c>
      <c r="K11" s="4" t="str">
        <f>IF(L10="","",L10)</f>
        <v/>
      </c>
      <c r="L11" s="160"/>
      <c r="M11" s="161"/>
      <c r="N11" s="162"/>
      <c r="O11" s="51">
        <f>COUNTIF($C11:$N11,O$12)</f>
        <v>0</v>
      </c>
      <c r="P11" s="51">
        <f t="shared" si="0"/>
        <v>0</v>
      </c>
      <c r="Q11" s="51">
        <f t="shared" si="0"/>
        <v>0</v>
      </c>
      <c r="R11" s="52">
        <f t="shared" si="3"/>
        <v>0</v>
      </c>
      <c r="S11" s="52">
        <f t="shared" si="1"/>
        <v>0</v>
      </c>
      <c r="T11" s="52">
        <f t="shared" si="1"/>
        <v>0</v>
      </c>
      <c r="U11" s="52">
        <f t="shared" si="2"/>
        <v>0</v>
      </c>
      <c r="V11" s="52">
        <f>SUMPRODUCT(($R$8:$R$11*10^5+$U$8:$U$11&gt;R11*10^5+U11)*1)+1</f>
        <v>1</v>
      </c>
    </row>
    <row r="12" spans="2:23" x14ac:dyDescent="0.4">
      <c r="C12" s="10" t="s">
        <v>11</v>
      </c>
      <c r="D12" s="11"/>
      <c r="E12" s="11" t="s">
        <v>12</v>
      </c>
      <c r="F12" s="11" t="s">
        <v>11</v>
      </c>
      <c r="G12" s="11"/>
      <c r="H12" s="11" t="s">
        <v>12</v>
      </c>
      <c r="I12" s="11" t="s">
        <v>11</v>
      </c>
      <c r="J12" s="11"/>
      <c r="K12" s="11" t="s">
        <v>12</v>
      </c>
      <c r="L12" s="11" t="s">
        <v>11</v>
      </c>
      <c r="M12" s="11"/>
      <c r="N12" s="11" t="s">
        <v>12</v>
      </c>
      <c r="O12" s="12" t="s">
        <v>13</v>
      </c>
      <c r="P12" s="12" t="s">
        <v>25</v>
      </c>
      <c r="Q12" s="12" t="s">
        <v>26</v>
      </c>
    </row>
    <row r="13" spans="2:23" ht="23.25" customHeight="1" x14ac:dyDescent="0.4">
      <c r="C13" s="10"/>
      <c r="D13" s="11"/>
      <c r="E13" s="11"/>
      <c r="F13" s="11"/>
      <c r="G13" s="11"/>
      <c r="H13" s="11"/>
      <c r="I13" s="11"/>
      <c r="J13" s="176" t="s">
        <v>63</v>
      </c>
      <c r="K13" s="176"/>
      <c r="L13" s="163" t="s">
        <v>64</v>
      </c>
      <c r="M13" s="73"/>
      <c r="N13" s="73"/>
      <c r="O13" s="125" t="str">
        <f>B8</f>
        <v>サン・スポ2nd</v>
      </c>
      <c r="P13" s="175"/>
      <c r="Q13" s="175"/>
      <c r="R13" s="59" t="s">
        <v>67</v>
      </c>
      <c r="S13" s="125" t="str">
        <f>B9</f>
        <v>八　雲</v>
      </c>
      <c r="T13" s="175"/>
    </row>
    <row r="14" spans="2:23" ht="23.25" customHeight="1" x14ac:dyDescent="0.4">
      <c r="B14" s="164" t="s">
        <v>62</v>
      </c>
      <c r="C14" s="165"/>
      <c r="D14" s="165"/>
      <c r="E14" s="165"/>
      <c r="F14" s="165"/>
      <c r="G14" s="165"/>
      <c r="H14" s="165"/>
      <c r="I14" s="165"/>
      <c r="J14" s="166" t="s">
        <v>63</v>
      </c>
      <c r="K14" s="166"/>
      <c r="L14" s="177" t="s">
        <v>65</v>
      </c>
      <c r="M14" s="177"/>
      <c r="N14" s="170"/>
      <c r="O14" s="167" t="str">
        <f>B10</f>
        <v>エストレーラ</v>
      </c>
      <c r="P14" s="168"/>
      <c r="Q14" s="168"/>
      <c r="R14" s="60" t="s">
        <v>66</v>
      </c>
      <c r="S14" s="169" t="str">
        <f>B11</f>
        <v>日　吉</v>
      </c>
      <c r="T14" s="170"/>
      <c r="U14" s="58"/>
    </row>
    <row r="15" spans="2:23" ht="30" customHeight="1" x14ac:dyDescent="0.4">
      <c r="B15" s="146" t="str">
        <f>B7</f>
        <v>Cブロック</v>
      </c>
      <c r="C15" s="147"/>
      <c r="D15" s="148" t="s">
        <v>14</v>
      </c>
      <c r="E15" s="106"/>
      <c r="F15" s="149"/>
      <c r="G15" s="105" t="s">
        <v>15</v>
      </c>
      <c r="H15" s="106"/>
      <c r="I15" s="106"/>
      <c r="J15" s="106"/>
      <c r="K15" s="106"/>
      <c r="L15" s="15" t="s">
        <v>27</v>
      </c>
      <c r="M15" s="106" t="s">
        <v>15</v>
      </c>
      <c r="N15" s="106"/>
      <c r="O15" s="106"/>
      <c r="P15" s="106"/>
      <c r="Q15" s="107"/>
      <c r="R15" s="150" t="s">
        <v>16</v>
      </c>
      <c r="S15" s="150"/>
      <c r="T15" s="150" t="s">
        <v>16</v>
      </c>
      <c r="U15" s="151"/>
      <c r="V15" s="13"/>
    </row>
    <row r="16" spans="2:23" ht="30" customHeight="1" x14ac:dyDescent="0.4">
      <c r="B16" s="137" t="s">
        <v>17</v>
      </c>
      <c r="C16" s="138"/>
      <c r="D16" s="139">
        <v>0.41666666666666669</v>
      </c>
      <c r="E16" s="140"/>
      <c r="F16" s="141"/>
      <c r="G16" s="142" t="str">
        <f>B8</f>
        <v>サン・スポ2nd</v>
      </c>
      <c r="H16" s="143"/>
      <c r="I16" s="143"/>
      <c r="J16" s="143"/>
      <c r="K16" s="53"/>
      <c r="L16" s="44" t="s">
        <v>18</v>
      </c>
      <c r="M16" s="68"/>
      <c r="N16" s="143" t="str">
        <f>B9</f>
        <v>八　雲</v>
      </c>
      <c r="O16" s="143"/>
      <c r="P16" s="143"/>
      <c r="Q16" s="143"/>
      <c r="R16" s="144" t="str">
        <f>B10</f>
        <v>エストレーラ</v>
      </c>
      <c r="S16" s="145"/>
      <c r="T16" s="135" t="str">
        <f>B11</f>
        <v>日　吉</v>
      </c>
      <c r="U16" s="136"/>
    </row>
    <row r="17" spans="2:23" ht="30" customHeight="1" x14ac:dyDescent="0.4">
      <c r="B17" s="134" t="s">
        <v>19</v>
      </c>
      <c r="C17" s="134"/>
      <c r="D17" s="119">
        <v>0.43055555555555558</v>
      </c>
      <c r="E17" s="120"/>
      <c r="F17" s="121"/>
      <c r="G17" s="130" t="str">
        <f>B10</f>
        <v>エストレーラ</v>
      </c>
      <c r="H17" s="131"/>
      <c r="I17" s="131"/>
      <c r="J17" s="131"/>
      <c r="K17" s="66"/>
      <c r="L17" s="45" t="s">
        <v>18</v>
      </c>
      <c r="M17" s="66"/>
      <c r="N17" s="131" t="str">
        <f>B11</f>
        <v>日　吉</v>
      </c>
      <c r="O17" s="131"/>
      <c r="P17" s="131"/>
      <c r="Q17" s="131"/>
      <c r="R17" s="132" t="str">
        <f>B8</f>
        <v>サン・スポ2nd</v>
      </c>
      <c r="S17" s="133"/>
      <c r="T17" s="126" t="str">
        <f>B9</f>
        <v>八　雲</v>
      </c>
      <c r="U17" s="127"/>
    </row>
    <row r="18" spans="2:23" ht="30" customHeight="1" x14ac:dyDescent="0.4">
      <c r="B18" s="134" t="s">
        <v>59</v>
      </c>
      <c r="C18" s="134"/>
      <c r="D18" s="119"/>
      <c r="E18" s="120"/>
      <c r="F18" s="121"/>
      <c r="G18" s="130"/>
      <c r="H18" s="131"/>
      <c r="I18" s="131"/>
      <c r="J18" s="131"/>
      <c r="K18" s="66"/>
      <c r="L18" s="45"/>
      <c r="M18" s="66"/>
      <c r="N18" s="131"/>
      <c r="O18" s="131"/>
      <c r="P18" s="131"/>
      <c r="Q18" s="131"/>
      <c r="R18" s="132"/>
      <c r="S18" s="133"/>
      <c r="T18" s="126"/>
      <c r="U18" s="127"/>
    </row>
    <row r="19" spans="2:23" ht="30" customHeight="1" x14ac:dyDescent="0.4">
      <c r="B19" s="134" t="s">
        <v>20</v>
      </c>
      <c r="C19" s="134"/>
      <c r="D19" s="119">
        <v>0.4513888888888889</v>
      </c>
      <c r="E19" s="120"/>
      <c r="F19" s="121"/>
      <c r="G19" s="130" t="str">
        <f>B8</f>
        <v>サン・スポ2nd</v>
      </c>
      <c r="H19" s="131"/>
      <c r="I19" s="131"/>
      <c r="J19" s="131"/>
      <c r="K19" s="66"/>
      <c r="L19" s="45" t="s">
        <v>18</v>
      </c>
      <c r="M19" s="66"/>
      <c r="N19" s="131" t="str">
        <f>B10</f>
        <v>エストレーラ</v>
      </c>
      <c r="O19" s="131"/>
      <c r="P19" s="131"/>
      <c r="Q19" s="131"/>
      <c r="R19" s="132" t="str">
        <f>B9</f>
        <v>八　雲</v>
      </c>
      <c r="S19" s="133"/>
      <c r="T19" s="126" t="str">
        <f>B11</f>
        <v>日　吉</v>
      </c>
      <c r="U19" s="127"/>
    </row>
    <row r="20" spans="2:23" ht="30" customHeight="1" x14ac:dyDescent="0.4">
      <c r="B20" s="134" t="s">
        <v>21</v>
      </c>
      <c r="C20" s="134"/>
      <c r="D20" s="119">
        <v>0.46527777777777773</v>
      </c>
      <c r="E20" s="120"/>
      <c r="F20" s="121"/>
      <c r="G20" s="130" t="str">
        <f>B9</f>
        <v>八　雲</v>
      </c>
      <c r="H20" s="131"/>
      <c r="I20" s="131"/>
      <c r="J20" s="131"/>
      <c r="K20" s="66"/>
      <c r="L20" s="45" t="s">
        <v>18</v>
      </c>
      <c r="M20" s="66"/>
      <c r="N20" s="131" t="str">
        <f>B11</f>
        <v>日　吉</v>
      </c>
      <c r="O20" s="131"/>
      <c r="P20" s="131"/>
      <c r="Q20" s="131"/>
      <c r="R20" s="132" t="str">
        <f>B8</f>
        <v>サン・スポ2nd</v>
      </c>
      <c r="S20" s="133"/>
      <c r="T20" s="126" t="str">
        <f>B10</f>
        <v>エストレーラ</v>
      </c>
      <c r="U20" s="127"/>
    </row>
    <row r="21" spans="2:23" ht="30" customHeight="1" x14ac:dyDescent="0.4">
      <c r="B21" s="134" t="s">
        <v>59</v>
      </c>
      <c r="C21" s="134"/>
      <c r="D21" s="119"/>
      <c r="E21" s="120"/>
      <c r="F21" s="121"/>
      <c r="G21" s="130"/>
      <c r="H21" s="131"/>
      <c r="I21" s="131"/>
      <c r="J21" s="131"/>
      <c r="K21" s="66"/>
      <c r="L21" s="45"/>
      <c r="M21" s="54"/>
      <c r="N21" s="131"/>
      <c r="O21" s="131"/>
      <c r="P21" s="131"/>
      <c r="Q21" s="131"/>
      <c r="R21" s="132"/>
      <c r="S21" s="133"/>
      <c r="T21" s="126"/>
      <c r="U21" s="127"/>
    </row>
    <row r="22" spans="2:23" ht="30" customHeight="1" x14ac:dyDescent="0.4">
      <c r="B22" s="118" t="s">
        <v>22</v>
      </c>
      <c r="C22" s="118"/>
      <c r="D22" s="119">
        <v>0.4861111111111111</v>
      </c>
      <c r="E22" s="120"/>
      <c r="F22" s="121"/>
      <c r="G22" s="122" t="str">
        <f>B8</f>
        <v>サン・スポ2nd</v>
      </c>
      <c r="H22" s="123"/>
      <c r="I22" s="123"/>
      <c r="J22" s="123"/>
      <c r="K22" s="9"/>
      <c r="L22" s="46" t="s">
        <v>18</v>
      </c>
      <c r="M22" s="53"/>
      <c r="N22" s="123" t="str">
        <f>B11</f>
        <v>日　吉</v>
      </c>
      <c r="O22" s="123"/>
      <c r="P22" s="123"/>
      <c r="Q22" s="123"/>
      <c r="R22" s="124" t="str">
        <f>B9</f>
        <v>八　雲</v>
      </c>
      <c r="S22" s="125"/>
      <c r="T22" s="103" t="str">
        <f>B10</f>
        <v>エストレーラ</v>
      </c>
      <c r="U22" s="104"/>
    </row>
    <row r="23" spans="2:23" ht="30" customHeight="1" x14ac:dyDescent="0.4">
      <c r="B23" s="108" t="s">
        <v>23</v>
      </c>
      <c r="C23" s="108"/>
      <c r="D23" s="109">
        <v>0.5</v>
      </c>
      <c r="E23" s="110"/>
      <c r="F23" s="111"/>
      <c r="G23" s="112" t="str">
        <f>B9</f>
        <v>八　雲</v>
      </c>
      <c r="H23" s="113"/>
      <c r="I23" s="113"/>
      <c r="J23" s="113"/>
      <c r="K23" s="67"/>
      <c r="L23" s="47" t="s">
        <v>18</v>
      </c>
      <c r="M23" s="55"/>
      <c r="N23" s="113" t="str">
        <f>B10</f>
        <v>エストレーラ</v>
      </c>
      <c r="O23" s="113"/>
      <c r="P23" s="113"/>
      <c r="Q23" s="113"/>
      <c r="R23" s="114" t="str">
        <f>B8</f>
        <v>サン・スポ2nd</v>
      </c>
      <c r="S23" s="115"/>
      <c r="T23" s="116" t="str">
        <f>B11</f>
        <v>日　吉</v>
      </c>
      <c r="U23" s="117"/>
    </row>
    <row r="24" spans="2:23" ht="26.25" customHeight="1" x14ac:dyDescent="0.4"/>
    <row r="25" spans="2:23" ht="26.25" customHeight="1" x14ac:dyDescent="0.4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2:23" ht="28.5" customHeight="1" x14ac:dyDescent="0.4">
      <c r="B26" s="157" t="str">
        <f>組合せ!CB13</f>
        <v>１２：３０開場</v>
      </c>
      <c r="C26" s="158"/>
      <c r="D26" s="158"/>
      <c r="E26" s="152" t="str">
        <f>組合せ!CB12</f>
        <v>【北斗市立浜分小学校】</v>
      </c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7"/>
      <c r="U26" s="7"/>
      <c r="V26" s="7"/>
      <c r="W26" s="8"/>
    </row>
    <row r="27" spans="2:23" x14ac:dyDescent="0.4">
      <c r="T27" s="9" t="s">
        <v>4</v>
      </c>
      <c r="U27" s="9" t="s">
        <v>5</v>
      </c>
      <c r="V27" s="9" t="s">
        <v>6</v>
      </c>
    </row>
    <row r="28" spans="2:23" ht="37.5" customHeight="1" x14ac:dyDescent="0.4">
      <c r="B28" s="40" t="s">
        <v>48</v>
      </c>
      <c r="C28" s="154" t="str">
        <f>B29</f>
        <v>鷲の木</v>
      </c>
      <c r="D28" s="155"/>
      <c r="E28" s="155"/>
      <c r="F28" s="155" t="str">
        <f>B30</f>
        <v>西　部</v>
      </c>
      <c r="G28" s="155"/>
      <c r="H28" s="155"/>
      <c r="I28" s="155" t="str">
        <f>B31</f>
        <v>浜　分</v>
      </c>
      <c r="J28" s="155"/>
      <c r="K28" s="155"/>
      <c r="L28" s="155" t="str">
        <f>B32</f>
        <v>スクールイエロー</v>
      </c>
      <c r="M28" s="155"/>
      <c r="N28" s="155"/>
      <c r="O28" s="6" t="s">
        <v>7</v>
      </c>
      <c r="P28" s="6" t="s">
        <v>8</v>
      </c>
      <c r="Q28" s="6" t="s">
        <v>9</v>
      </c>
      <c r="R28" s="2" t="s">
        <v>0</v>
      </c>
      <c r="S28" s="2" t="s">
        <v>1</v>
      </c>
      <c r="T28" s="2" t="s">
        <v>2</v>
      </c>
      <c r="U28" s="2" t="s">
        <v>10</v>
      </c>
      <c r="V28" s="2" t="s">
        <v>3</v>
      </c>
    </row>
    <row r="29" spans="2:23" ht="38.25" customHeight="1" x14ac:dyDescent="0.4">
      <c r="B29" s="42" t="s">
        <v>130</v>
      </c>
      <c r="C29" s="172"/>
      <c r="D29" s="173"/>
      <c r="E29" s="174"/>
      <c r="F29" s="61" t="str">
        <f>IF(K37="","",K37)</f>
        <v/>
      </c>
      <c r="G29" s="3" t="str">
        <f>IF(F29="","",IF(F29=H29,"△",IF(F29&gt;H29,"○","●")))</f>
        <v/>
      </c>
      <c r="H29" s="62" t="str">
        <f>IF(M37="","",M37)</f>
        <v/>
      </c>
      <c r="I29" s="61" t="str">
        <f>IF(K40="","",K40)</f>
        <v/>
      </c>
      <c r="J29" s="5" t="str">
        <f>IF(I29="","",IF(I29=K29,"△",IF(I29&gt;K29,"○","●")))</f>
        <v/>
      </c>
      <c r="K29" s="62" t="str">
        <f>IF(M40="","",M40)</f>
        <v/>
      </c>
      <c r="L29" s="61" t="str">
        <f>IF(K43="","",K43)</f>
        <v/>
      </c>
      <c r="M29" s="5" t="str">
        <f>IF(L29="","",IF(L29=N29,"△",IF(L29&gt;N29,"○","●")))</f>
        <v/>
      </c>
      <c r="N29" s="62" t="str">
        <f>IF(M43="","",M43)</f>
        <v/>
      </c>
      <c r="O29" s="51">
        <f>COUNTIF($C29:$N29,O$33)</f>
        <v>0</v>
      </c>
      <c r="P29" s="51">
        <f>COUNTIF($C29:$N29,P$33)</f>
        <v>0</v>
      </c>
      <c r="Q29" s="51">
        <f>COUNTIF($C29:$N29,Q$33)</f>
        <v>0</v>
      </c>
      <c r="R29" s="52">
        <f>O29*3+Q29</f>
        <v>0</v>
      </c>
      <c r="S29" s="52">
        <f>SUMIF($C$33:$N$33,S$7,$C29:$N29)</f>
        <v>0</v>
      </c>
      <c r="T29" s="52">
        <f>SUMIF($C$33:$N$33,T$7,$C29:$N29)</f>
        <v>0</v>
      </c>
      <c r="U29" s="52">
        <f>IFERROR(S29-T29,"")</f>
        <v>0</v>
      </c>
      <c r="V29" s="52">
        <f>SUMPRODUCT(($R$29:$R$32*10^5+$U$29:$U$32&gt;R29*10^5+U29)*1)+1</f>
        <v>1</v>
      </c>
    </row>
    <row r="30" spans="2:23" ht="38.25" customHeight="1" x14ac:dyDescent="0.4">
      <c r="B30" s="42" t="s">
        <v>131</v>
      </c>
      <c r="C30" s="5" t="str">
        <f>IF(H29="","",H29)</f>
        <v/>
      </c>
      <c r="D30" s="1" t="str">
        <f>IF(C30="","",IF(C30=E30,"△",IF(C30&gt;E30,"○","●")))</f>
        <v/>
      </c>
      <c r="E30" s="4" t="str">
        <f>IF(F29="","",F29)</f>
        <v/>
      </c>
      <c r="F30" s="172"/>
      <c r="G30" s="173"/>
      <c r="H30" s="174"/>
      <c r="I30" s="61" t="str">
        <f>IF(K44="","",K44)</f>
        <v/>
      </c>
      <c r="J30" s="5" t="str">
        <f>IF(I30="","",IF(I30=K30,"△",IF(I30&gt;K30,"○","●")))</f>
        <v/>
      </c>
      <c r="K30" s="63" t="str">
        <f>IF(M44="","",M44)</f>
        <v/>
      </c>
      <c r="L30" s="64" t="str">
        <f>IF(K41="","",K41)</f>
        <v/>
      </c>
      <c r="M30" s="5" t="str">
        <f>IF(L30="","",IF(L30=N30,"△",IF(L30&gt;N30,"○","●")))</f>
        <v/>
      </c>
      <c r="N30" s="65" t="str">
        <f>IF(M41="","",M41)</f>
        <v/>
      </c>
      <c r="O30" s="51">
        <f t="shared" ref="O30:Q32" si="4">COUNTIF($C30:$N30,O$12)</f>
        <v>0</v>
      </c>
      <c r="P30" s="51">
        <f t="shared" si="4"/>
        <v>0</v>
      </c>
      <c r="Q30" s="51">
        <f t="shared" si="4"/>
        <v>0</v>
      </c>
      <c r="R30" s="52">
        <f>O30*3+Q30</f>
        <v>0</v>
      </c>
      <c r="S30" s="52">
        <f t="shared" ref="S30:T32" si="5">SUMIF($C$12:$N$12,S$7,$C30:$N30)</f>
        <v>0</v>
      </c>
      <c r="T30" s="52">
        <f t="shared" si="5"/>
        <v>0</v>
      </c>
      <c r="U30" s="52">
        <f t="shared" ref="U30:U32" si="6">IFERROR(S30-T30,"")</f>
        <v>0</v>
      </c>
      <c r="V30" s="52">
        <f>SUMPRODUCT(($R$8:$R$11*10^5+$U$8:$U$11&gt;R30*10^5+U30)*1)+1</f>
        <v>1</v>
      </c>
    </row>
    <row r="31" spans="2:23" ht="37.5" customHeight="1" x14ac:dyDescent="0.4">
      <c r="B31" s="42" t="s">
        <v>132</v>
      </c>
      <c r="C31" s="5" t="str">
        <f>IF(K29="","",K29)</f>
        <v/>
      </c>
      <c r="D31" s="1" t="str">
        <f>IF(C31="","",IF(C31=E31,"△",IF(C31&gt;E31,"○","●")))</f>
        <v/>
      </c>
      <c r="E31" s="4" t="str">
        <f>IF(I29="","",I29)</f>
        <v/>
      </c>
      <c r="F31" s="20" t="str">
        <f>IF(K30="","",K30)</f>
        <v/>
      </c>
      <c r="G31" s="1" t="str">
        <f>IF(F31="","",IF(F31=H31,"△",IF(F31&gt;H31,"○","●")))</f>
        <v/>
      </c>
      <c r="H31" s="4" t="str">
        <f>IF(I30="","",I30)</f>
        <v/>
      </c>
      <c r="I31" s="172"/>
      <c r="J31" s="173"/>
      <c r="K31" s="174"/>
      <c r="L31" s="61" t="str">
        <f>IF(K38="","",K38)</f>
        <v/>
      </c>
      <c r="M31" s="5" t="str">
        <f>IF(L31="","",IF(L31=N31,"△",IF(L31&gt;N31,"○","●")))</f>
        <v/>
      </c>
      <c r="N31" s="65" t="str">
        <f>IF(M38="","",M38)</f>
        <v/>
      </c>
      <c r="O31" s="51">
        <f t="shared" si="4"/>
        <v>0</v>
      </c>
      <c r="P31" s="51">
        <f t="shared" si="4"/>
        <v>0</v>
      </c>
      <c r="Q31" s="51">
        <f t="shared" si="4"/>
        <v>0</v>
      </c>
      <c r="R31" s="52">
        <f t="shared" ref="R31:R32" si="7">O31*3+Q31</f>
        <v>0</v>
      </c>
      <c r="S31" s="52">
        <f t="shared" si="5"/>
        <v>0</v>
      </c>
      <c r="T31" s="52">
        <f t="shared" si="5"/>
        <v>0</v>
      </c>
      <c r="U31" s="52">
        <f t="shared" si="6"/>
        <v>0</v>
      </c>
      <c r="V31" s="52">
        <f>SUMPRODUCT(($R$8:$R$11*10^5+$U$8:$U$11&gt;R31*10^5+U31)*1)+1</f>
        <v>1</v>
      </c>
    </row>
    <row r="32" spans="2:23" ht="38.25" customHeight="1" x14ac:dyDescent="0.4">
      <c r="B32" s="42" t="s">
        <v>129</v>
      </c>
      <c r="C32" s="5" t="str">
        <f>IF(N29="","",N29)</f>
        <v/>
      </c>
      <c r="D32" s="1" t="str">
        <f>IF(C32="","",IF(C32=E32,"△",IF(C32&gt;E32,"○","●")))</f>
        <v/>
      </c>
      <c r="E32" s="4" t="str">
        <f>IF(L29="","",L29)</f>
        <v/>
      </c>
      <c r="F32" s="20" t="str">
        <f>IF(N30="","",N30)</f>
        <v/>
      </c>
      <c r="G32" s="1" t="str">
        <f>IF(F32="","",IF(F32=H32,"△",IF(F32&gt;H32,"○","●")))</f>
        <v/>
      </c>
      <c r="H32" s="4" t="str">
        <f>IF(L30="","",L30)</f>
        <v/>
      </c>
      <c r="I32" s="20" t="str">
        <f>IF(N31="","",N31)</f>
        <v/>
      </c>
      <c r="J32" s="1" t="str">
        <f>IF(I32="","",IF(I32=K32,"△",IF(I32&gt;K32,"○","●")))</f>
        <v/>
      </c>
      <c r="K32" s="4" t="str">
        <f>IF(L31="","",L31)</f>
        <v/>
      </c>
      <c r="L32" s="172"/>
      <c r="M32" s="173"/>
      <c r="N32" s="174"/>
      <c r="O32" s="51">
        <f t="shared" si="4"/>
        <v>0</v>
      </c>
      <c r="P32" s="51">
        <f t="shared" si="4"/>
        <v>0</v>
      </c>
      <c r="Q32" s="51">
        <f t="shared" si="4"/>
        <v>0</v>
      </c>
      <c r="R32" s="52">
        <f t="shared" si="7"/>
        <v>0</v>
      </c>
      <c r="S32" s="52">
        <f t="shared" si="5"/>
        <v>0</v>
      </c>
      <c r="T32" s="52">
        <f t="shared" si="5"/>
        <v>0</v>
      </c>
      <c r="U32" s="52">
        <f t="shared" si="6"/>
        <v>0</v>
      </c>
      <c r="V32" s="52">
        <f>SUMPRODUCT(($R$8:$R$11*10^5+$U$8:$U$11&gt;R32*10^5+U32)*1)+1</f>
        <v>1</v>
      </c>
    </row>
    <row r="33" spans="2:22" x14ac:dyDescent="0.4">
      <c r="B33" s="14"/>
      <c r="C33" s="10" t="s">
        <v>11</v>
      </c>
      <c r="D33" s="11"/>
      <c r="E33" s="11" t="s">
        <v>12</v>
      </c>
      <c r="F33" s="11" t="s">
        <v>11</v>
      </c>
      <c r="G33" s="11"/>
      <c r="H33" s="11" t="s">
        <v>12</v>
      </c>
      <c r="I33" s="11" t="s">
        <v>11</v>
      </c>
      <c r="J33" s="11"/>
      <c r="K33" s="11" t="s">
        <v>12</v>
      </c>
      <c r="L33" s="11" t="s">
        <v>11</v>
      </c>
      <c r="M33" s="11"/>
      <c r="N33" s="11" t="s">
        <v>12</v>
      </c>
      <c r="O33" s="12" t="s">
        <v>13</v>
      </c>
      <c r="P33" s="12" t="s">
        <v>25</v>
      </c>
      <c r="Q33" s="12" t="s">
        <v>26</v>
      </c>
      <c r="R33" s="41"/>
    </row>
    <row r="34" spans="2:22" ht="24" x14ac:dyDescent="0.4">
      <c r="B34" s="14"/>
      <c r="C34" s="10"/>
      <c r="D34" s="11"/>
      <c r="E34" s="11"/>
      <c r="F34" s="11"/>
      <c r="G34" s="11"/>
      <c r="H34" s="11"/>
      <c r="I34" s="11"/>
      <c r="J34" s="176" t="s">
        <v>63</v>
      </c>
      <c r="K34" s="176"/>
      <c r="L34" s="163" t="s">
        <v>68</v>
      </c>
      <c r="M34" s="73"/>
      <c r="N34" s="73"/>
      <c r="O34" s="125" t="str">
        <f>B29</f>
        <v>鷲の木</v>
      </c>
      <c r="P34" s="175"/>
      <c r="Q34" s="175"/>
      <c r="R34" s="59" t="s">
        <v>67</v>
      </c>
      <c r="S34" s="125" t="str">
        <f>B30</f>
        <v>西　部</v>
      </c>
      <c r="T34" s="175"/>
    </row>
    <row r="35" spans="2:22" ht="24" customHeight="1" x14ac:dyDescent="0.4">
      <c r="B35" s="164" t="s">
        <v>58</v>
      </c>
      <c r="C35" s="165"/>
      <c r="D35" s="165"/>
      <c r="E35" s="165"/>
      <c r="F35" s="165"/>
      <c r="G35" s="165"/>
      <c r="H35" s="165"/>
      <c r="I35" s="165"/>
      <c r="J35" s="166" t="s">
        <v>63</v>
      </c>
      <c r="K35" s="166"/>
      <c r="L35" s="171" t="s">
        <v>69</v>
      </c>
      <c r="M35" s="171"/>
      <c r="N35" s="170"/>
      <c r="O35" s="167" t="str">
        <f>B31</f>
        <v>浜　分</v>
      </c>
      <c r="P35" s="168"/>
      <c r="Q35" s="168"/>
      <c r="R35" s="60" t="s">
        <v>66</v>
      </c>
      <c r="S35" s="169" t="str">
        <f>B32</f>
        <v>スクールイエロー</v>
      </c>
      <c r="T35" s="170"/>
      <c r="U35" s="58"/>
    </row>
    <row r="36" spans="2:22" ht="30" customHeight="1" x14ac:dyDescent="0.4">
      <c r="B36" s="146" t="str">
        <f>B28</f>
        <v>Dブロック</v>
      </c>
      <c r="C36" s="147"/>
      <c r="D36" s="148" t="s">
        <v>14</v>
      </c>
      <c r="E36" s="106"/>
      <c r="F36" s="149"/>
      <c r="G36" s="105" t="s">
        <v>15</v>
      </c>
      <c r="H36" s="106"/>
      <c r="I36" s="106"/>
      <c r="J36" s="106"/>
      <c r="K36" s="106"/>
      <c r="L36" s="15" t="s">
        <v>27</v>
      </c>
      <c r="M36" s="106" t="s">
        <v>15</v>
      </c>
      <c r="N36" s="106"/>
      <c r="O36" s="106"/>
      <c r="P36" s="106"/>
      <c r="Q36" s="107"/>
      <c r="R36" s="150" t="s">
        <v>16</v>
      </c>
      <c r="S36" s="150"/>
      <c r="T36" s="150" t="s">
        <v>16</v>
      </c>
      <c r="U36" s="151"/>
      <c r="V36" s="13"/>
    </row>
    <row r="37" spans="2:22" ht="30" customHeight="1" x14ac:dyDescent="0.4">
      <c r="B37" s="137" t="s">
        <v>17</v>
      </c>
      <c r="C37" s="138"/>
      <c r="D37" s="139">
        <v>0.5625</v>
      </c>
      <c r="E37" s="140"/>
      <c r="F37" s="141"/>
      <c r="G37" s="142" t="str">
        <f>B29</f>
        <v>鷲の木</v>
      </c>
      <c r="H37" s="143"/>
      <c r="I37" s="143"/>
      <c r="J37" s="143"/>
      <c r="K37" s="53"/>
      <c r="L37" s="44" t="s">
        <v>18</v>
      </c>
      <c r="M37" s="56"/>
      <c r="N37" s="143" t="str">
        <f>B30</f>
        <v>西　部</v>
      </c>
      <c r="O37" s="143"/>
      <c r="P37" s="143"/>
      <c r="Q37" s="143"/>
      <c r="R37" s="144" t="str">
        <f>B31</f>
        <v>浜　分</v>
      </c>
      <c r="S37" s="145"/>
      <c r="T37" s="135" t="str">
        <f>B32</f>
        <v>スクールイエロー</v>
      </c>
      <c r="U37" s="136"/>
    </row>
    <row r="38" spans="2:22" ht="30" customHeight="1" x14ac:dyDescent="0.4">
      <c r="B38" s="134" t="s">
        <v>19</v>
      </c>
      <c r="C38" s="134"/>
      <c r="D38" s="119">
        <v>0.57638888888888895</v>
      </c>
      <c r="E38" s="120"/>
      <c r="F38" s="121"/>
      <c r="G38" s="130" t="str">
        <f>B31</f>
        <v>浜　分</v>
      </c>
      <c r="H38" s="131"/>
      <c r="I38" s="131"/>
      <c r="J38" s="131"/>
      <c r="K38" s="54"/>
      <c r="L38" s="45" t="s">
        <v>18</v>
      </c>
      <c r="M38" s="54"/>
      <c r="N38" s="131" t="str">
        <f>B32</f>
        <v>スクールイエロー</v>
      </c>
      <c r="O38" s="131"/>
      <c r="P38" s="131"/>
      <c r="Q38" s="131"/>
      <c r="R38" s="132" t="str">
        <f>B29</f>
        <v>鷲の木</v>
      </c>
      <c r="S38" s="133"/>
      <c r="T38" s="126" t="str">
        <f>B30</f>
        <v>西　部</v>
      </c>
      <c r="U38" s="127"/>
    </row>
    <row r="39" spans="2:22" ht="30" customHeight="1" x14ac:dyDescent="0.4">
      <c r="B39" s="134" t="s">
        <v>59</v>
      </c>
      <c r="C39" s="134"/>
      <c r="D39" s="119"/>
      <c r="E39" s="120"/>
      <c r="F39" s="121"/>
      <c r="G39" s="130"/>
      <c r="H39" s="131"/>
      <c r="I39" s="131"/>
      <c r="J39" s="131"/>
      <c r="K39" s="54"/>
      <c r="L39" s="45"/>
      <c r="M39" s="54"/>
      <c r="N39" s="131"/>
      <c r="O39" s="131"/>
      <c r="P39" s="131"/>
      <c r="Q39" s="131"/>
      <c r="R39" s="132"/>
      <c r="S39" s="133"/>
      <c r="T39" s="126"/>
      <c r="U39" s="127"/>
    </row>
    <row r="40" spans="2:22" ht="30" customHeight="1" x14ac:dyDescent="0.4">
      <c r="B40" s="134" t="s">
        <v>20</v>
      </c>
      <c r="C40" s="134"/>
      <c r="D40" s="119">
        <v>0.59722222222222221</v>
      </c>
      <c r="E40" s="120"/>
      <c r="F40" s="121"/>
      <c r="G40" s="130" t="str">
        <f>B29</f>
        <v>鷲の木</v>
      </c>
      <c r="H40" s="131"/>
      <c r="I40" s="131"/>
      <c r="J40" s="131"/>
      <c r="K40" s="66"/>
      <c r="L40" s="45" t="s">
        <v>18</v>
      </c>
      <c r="M40" s="54"/>
      <c r="N40" s="131" t="str">
        <f>B31</f>
        <v>浜　分</v>
      </c>
      <c r="O40" s="131"/>
      <c r="P40" s="131"/>
      <c r="Q40" s="131"/>
      <c r="R40" s="132" t="str">
        <f>B30</f>
        <v>西　部</v>
      </c>
      <c r="S40" s="133"/>
      <c r="T40" s="126" t="str">
        <f>B32</f>
        <v>スクールイエロー</v>
      </c>
      <c r="U40" s="127"/>
    </row>
    <row r="41" spans="2:22" ht="30" customHeight="1" x14ac:dyDescent="0.4">
      <c r="B41" s="134" t="s">
        <v>21</v>
      </c>
      <c r="C41" s="134"/>
      <c r="D41" s="119">
        <v>0.61111111111111105</v>
      </c>
      <c r="E41" s="120"/>
      <c r="F41" s="121"/>
      <c r="G41" s="130" t="str">
        <f>B30</f>
        <v>西　部</v>
      </c>
      <c r="H41" s="131"/>
      <c r="I41" s="131"/>
      <c r="J41" s="131"/>
      <c r="K41" s="54"/>
      <c r="L41" s="45" t="s">
        <v>18</v>
      </c>
      <c r="M41" s="54"/>
      <c r="N41" s="131" t="str">
        <f>B32</f>
        <v>スクールイエロー</v>
      </c>
      <c r="O41" s="131"/>
      <c r="P41" s="131"/>
      <c r="Q41" s="131"/>
      <c r="R41" s="132" t="str">
        <f>B29</f>
        <v>鷲の木</v>
      </c>
      <c r="S41" s="133"/>
      <c r="T41" s="126" t="str">
        <f>B31</f>
        <v>浜　分</v>
      </c>
      <c r="U41" s="127"/>
    </row>
    <row r="42" spans="2:22" ht="30" customHeight="1" x14ac:dyDescent="0.4">
      <c r="B42" s="128" t="s">
        <v>59</v>
      </c>
      <c r="C42" s="129"/>
      <c r="D42" s="119"/>
      <c r="E42" s="120"/>
      <c r="F42" s="121"/>
      <c r="G42" s="130"/>
      <c r="H42" s="131"/>
      <c r="I42" s="131"/>
      <c r="J42" s="131"/>
      <c r="K42" s="54"/>
      <c r="L42" s="45"/>
      <c r="M42" s="54"/>
      <c r="N42" s="131"/>
      <c r="O42" s="131"/>
      <c r="P42" s="131"/>
      <c r="Q42" s="131"/>
      <c r="R42" s="132"/>
      <c r="S42" s="133"/>
      <c r="T42" s="126"/>
      <c r="U42" s="127"/>
    </row>
    <row r="43" spans="2:22" ht="30" customHeight="1" x14ac:dyDescent="0.4">
      <c r="B43" s="118" t="s">
        <v>22</v>
      </c>
      <c r="C43" s="118"/>
      <c r="D43" s="119">
        <v>0.63194444444444442</v>
      </c>
      <c r="E43" s="120"/>
      <c r="F43" s="121"/>
      <c r="G43" s="122" t="str">
        <f>B29</f>
        <v>鷲の木</v>
      </c>
      <c r="H43" s="123"/>
      <c r="I43" s="123"/>
      <c r="J43" s="123"/>
      <c r="K43" s="53"/>
      <c r="L43" s="46" t="s">
        <v>18</v>
      </c>
      <c r="M43" s="53"/>
      <c r="N43" s="123" t="str">
        <f>B32</f>
        <v>スクールイエロー</v>
      </c>
      <c r="O43" s="123"/>
      <c r="P43" s="123"/>
      <c r="Q43" s="123"/>
      <c r="R43" s="124" t="str">
        <f>B30</f>
        <v>西　部</v>
      </c>
      <c r="S43" s="125"/>
      <c r="T43" s="103" t="str">
        <f>B31</f>
        <v>浜　分</v>
      </c>
      <c r="U43" s="104"/>
    </row>
    <row r="44" spans="2:22" ht="30" customHeight="1" x14ac:dyDescent="0.4">
      <c r="B44" s="108" t="s">
        <v>23</v>
      </c>
      <c r="C44" s="108"/>
      <c r="D44" s="109">
        <v>0.64583333333333337</v>
      </c>
      <c r="E44" s="110"/>
      <c r="F44" s="111"/>
      <c r="G44" s="112" t="str">
        <f>B30</f>
        <v>西　部</v>
      </c>
      <c r="H44" s="113"/>
      <c r="I44" s="113"/>
      <c r="J44" s="113"/>
      <c r="K44" s="55"/>
      <c r="L44" s="47" t="s">
        <v>18</v>
      </c>
      <c r="M44" s="55"/>
      <c r="N44" s="113" t="str">
        <f>B31</f>
        <v>浜　分</v>
      </c>
      <c r="O44" s="113"/>
      <c r="P44" s="113"/>
      <c r="Q44" s="113"/>
      <c r="R44" s="114" t="str">
        <f>B29</f>
        <v>鷲の木</v>
      </c>
      <c r="S44" s="115"/>
      <c r="T44" s="116" t="str">
        <f>B32</f>
        <v>スクールイエロー</v>
      </c>
      <c r="U44" s="117"/>
    </row>
    <row r="60" spans="3:17" x14ac:dyDescent="0.4"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2"/>
      <c r="P60" s="12"/>
      <c r="Q60" s="12"/>
    </row>
  </sheetData>
  <mergeCells count="148">
    <mergeCell ref="D16:F16"/>
    <mergeCell ref="B1:V1"/>
    <mergeCell ref="B2:V2"/>
    <mergeCell ref="L7:N7"/>
    <mergeCell ref="B16:C16"/>
    <mergeCell ref="C7:E7"/>
    <mergeCell ref="F7:H7"/>
    <mergeCell ref="I7:K7"/>
    <mergeCell ref="E5:S5"/>
    <mergeCell ref="B5:D5"/>
    <mergeCell ref="G16:J16"/>
    <mergeCell ref="N16:Q16"/>
    <mergeCell ref="R16:S16"/>
    <mergeCell ref="T16:U16"/>
    <mergeCell ref="B15:C15"/>
    <mergeCell ref="D15:F15"/>
    <mergeCell ref="C8:E8"/>
    <mergeCell ref="F9:H9"/>
    <mergeCell ref="I10:K10"/>
    <mergeCell ref="L11:N11"/>
    <mergeCell ref="B14:I14"/>
    <mergeCell ref="T15:U15"/>
    <mergeCell ref="J13:K13"/>
    <mergeCell ref="L13:N13"/>
    <mergeCell ref="O13:Q13"/>
    <mergeCell ref="S13:T13"/>
    <mergeCell ref="J14:K14"/>
    <mergeCell ref="L14:N14"/>
    <mergeCell ref="G15:K15"/>
    <mergeCell ref="M15:Q15"/>
    <mergeCell ref="R15:S15"/>
    <mergeCell ref="O14:Q14"/>
    <mergeCell ref="S14:T14"/>
    <mergeCell ref="T17:U17"/>
    <mergeCell ref="B18:C18"/>
    <mergeCell ref="D18:F18"/>
    <mergeCell ref="G18:J18"/>
    <mergeCell ref="N18:Q18"/>
    <mergeCell ref="R18:S18"/>
    <mergeCell ref="T18:U18"/>
    <mergeCell ref="B17:C17"/>
    <mergeCell ref="D17:F17"/>
    <mergeCell ref="G17:J17"/>
    <mergeCell ref="N17:Q17"/>
    <mergeCell ref="R17:S17"/>
    <mergeCell ref="T19:U19"/>
    <mergeCell ref="T20:U20"/>
    <mergeCell ref="R19:S19"/>
    <mergeCell ref="T21:U21"/>
    <mergeCell ref="B20:C20"/>
    <mergeCell ref="D20:F20"/>
    <mergeCell ref="G20:J20"/>
    <mergeCell ref="N20:Q20"/>
    <mergeCell ref="R20:S20"/>
    <mergeCell ref="B19:C19"/>
    <mergeCell ref="D19:F19"/>
    <mergeCell ref="G19:J19"/>
    <mergeCell ref="N19:Q19"/>
    <mergeCell ref="B26:D26"/>
    <mergeCell ref="E26:S26"/>
    <mergeCell ref="C28:E28"/>
    <mergeCell ref="F28:H28"/>
    <mergeCell ref="I28:K28"/>
    <mergeCell ref="L28:N28"/>
    <mergeCell ref="T22:U22"/>
    <mergeCell ref="B21:C21"/>
    <mergeCell ref="B22:C22"/>
    <mergeCell ref="D22:F22"/>
    <mergeCell ref="G22:J22"/>
    <mergeCell ref="N22:Q22"/>
    <mergeCell ref="R22:S22"/>
    <mergeCell ref="D21:F21"/>
    <mergeCell ref="G21:J21"/>
    <mergeCell ref="N21:Q21"/>
    <mergeCell ref="R21:S21"/>
    <mergeCell ref="T23:U23"/>
    <mergeCell ref="B23:C23"/>
    <mergeCell ref="D23:F23"/>
    <mergeCell ref="G23:J23"/>
    <mergeCell ref="N23:Q23"/>
    <mergeCell ref="R23:S23"/>
    <mergeCell ref="O34:Q34"/>
    <mergeCell ref="S34:T34"/>
    <mergeCell ref="B35:I35"/>
    <mergeCell ref="J35:K35"/>
    <mergeCell ref="L35:N35"/>
    <mergeCell ref="O35:Q35"/>
    <mergeCell ref="S35:T35"/>
    <mergeCell ref="C29:E29"/>
    <mergeCell ref="F30:H30"/>
    <mergeCell ref="I31:K31"/>
    <mergeCell ref="L32:N32"/>
    <mergeCell ref="J34:K34"/>
    <mergeCell ref="L34:N34"/>
    <mergeCell ref="T36:U36"/>
    <mergeCell ref="B37:C37"/>
    <mergeCell ref="D37:F37"/>
    <mergeCell ref="G37:J37"/>
    <mergeCell ref="N37:Q37"/>
    <mergeCell ref="R37:S37"/>
    <mergeCell ref="T37:U37"/>
    <mergeCell ref="B36:C36"/>
    <mergeCell ref="D36:F36"/>
    <mergeCell ref="G36:K36"/>
    <mergeCell ref="M36:Q36"/>
    <mergeCell ref="R36:S36"/>
    <mergeCell ref="T38:U38"/>
    <mergeCell ref="B39:C39"/>
    <mergeCell ref="D39:F39"/>
    <mergeCell ref="G39:J39"/>
    <mergeCell ref="N39:Q39"/>
    <mergeCell ref="R39:S39"/>
    <mergeCell ref="T39:U39"/>
    <mergeCell ref="B38:C38"/>
    <mergeCell ref="D38:F38"/>
    <mergeCell ref="G38:J38"/>
    <mergeCell ref="N38:Q38"/>
    <mergeCell ref="R38:S38"/>
    <mergeCell ref="T40:U40"/>
    <mergeCell ref="B41:C41"/>
    <mergeCell ref="D41:F41"/>
    <mergeCell ref="G41:J41"/>
    <mergeCell ref="N41:Q41"/>
    <mergeCell ref="R41:S41"/>
    <mergeCell ref="T41:U41"/>
    <mergeCell ref="B40:C40"/>
    <mergeCell ref="D40:F40"/>
    <mergeCell ref="G40:J40"/>
    <mergeCell ref="N40:Q40"/>
    <mergeCell ref="R40:S40"/>
    <mergeCell ref="T44:U44"/>
    <mergeCell ref="B44:C44"/>
    <mergeCell ref="D44:F44"/>
    <mergeCell ref="G44:J44"/>
    <mergeCell ref="N44:Q44"/>
    <mergeCell ref="R44:S44"/>
    <mergeCell ref="T42:U42"/>
    <mergeCell ref="B43:C43"/>
    <mergeCell ref="D43:F43"/>
    <mergeCell ref="G43:J43"/>
    <mergeCell ref="N43:Q43"/>
    <mergeCell ref="R43:S43"/>
    <mergeCell ref="T43:U43"/>
    <mergeCell ref="B42:C42"/>
    <mergeCell ref="D42:F42"/>
    <mergeCell ref="G42:J42"/>
    <mergeCell ref="N42:Q42"/>
    <mergeCell ref="R42:S42"/>
  </mergeCells>
  <phoneticPr fontI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組合せ</vt:lpstr>
      <vt:lpstr>乙部会場</vt:lpstr>
      <vt:lpstr>上ノ国会場</vt:lpstr>
      <vt:lpstr>せたな会場</vt:lpstr>
      <vt:lpstr>浜分会場</vt:lpstr>
      <vt:lpstr>せたな会場!Print_Area</vt:lpstr>
      <vt:lpstr>乙部会場!Print_Area</vt:lpstr>
      <vt:lpstr>上ノ国会場!Print_Area</vt:lpstr>
      <vt:lpstr>組合せ!Print_Area</vt:lpstr>
      <vt:lpstr>浜分会場!Print_Area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政樹 川島</cp:lastModifiedBy>
  <cp:revision/>
  <cp:lastPrinted>2023-11-03T06:46:57Z</cp:lastPrinted>
  <dcterms:created xsi:type="dcterms:W3CDTF">2016-01-13T09:45:35Z</dcterms:created>
  <dcterms:modified xsi:type="dcterms:W3CDTF">2023-11-13T10:12:58Z</dcterms:modified>
</cp:coreProperties>
</file>