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orin\OneDrive\デスクトップ\"/>
    </mc:Choice>
  </mc:AlternateContent>
  <xr:revisionPtr revIDLastSave="0" documentId="13_ncr:1_{C505C604-8BF8-4778-B3A1-632B5614D7D9}" xr6:coauthVersionLast="47" xr6:coauthVersionMax="47" xr10:uidLastSave="{00000000-0000-0000-0000-000000000000}"/>
  <bookViews>
    <workbookView xWindow="-120" yWindow="-120" windowWidth="20730" windowHeight="11160" xr2:uid="{DD39A633-DF93-4D07-8061-DEB5BD898627}"/>
  </bookViews>
  <sheets>
    <sheet name="組合せ" sheetId="24" r:id="rId1"/>
    <sheet name="A・Bブロック" sheetId="22" r:id="rId2"/>
    <sheet name="C・Dブロック" sheetId="27" r:id="rId3"/>
    <sheet name="E・Fブロック" sheetId="29" r:id="rId4"/>
    <sheet name="G・Hブロック" sheetId="19" r:id="rId5"/>
    <sheet name="予選結果" sheetId="34" r:id="rId6"/>
    <sheet name="決勝トーナメント" sheetId="25" r:id="rId7"/>
  </sheets>
  <definedNames>
    <definedName name="_xlnm.Print_Area" localSheetId="1">A・Bブロック!$A$1:$Z$51</definedName>
    <definedName name="_xlnm.Print_Area" localSheetId="2">C・Dブロック!$A$1:$W$45</definedName>
    <definedName name="_xlnm.Print_Area" localSheetId="3">E・Fブロック!$A$1:$Z$51</definedName>
    <definedName name="_xlnm.Print_Area" localSheetId="4">G・Hブロック!$A$1:$Z$51</definedName>
    <definedName name="_xlnm.Print_Area" localSheetId="6">決勝トーナメント!$A$1:$AJ$65</definedName>
    <definedName name="_xlnm.Print_Area" localSheetId="0">組合せ!$A$1:$DC$51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4" l="1"/>
  <c r="D27" i="25"/>
  <c r="AF27" i="25"/>
  <c r="H27" i="25"/>
  <c r="AB27" i="25"/>
  <c r="L27" i="25"/>
  <c r="X27" i="25"/>
  <c r="P27" i="25"/>
  <c r="T27" i="25"/>
  <c r="V27" i="25"/>
  <c r="N27" i="25"/>
  <c r="Z27" i="25"/>
  <c r="J27" i="25"/>
  <c r="AD27" i="25"/>
  <c r="F27" i="25"/>
  <c r="AH27" i="25"/>
  <c r="B27" i="25"/>
  <c r="B14" i="34" l="1"/>
  <c r="B15" i="34"/>
  <c r="B16" i="34"/>
  <c r="A2" i="34"/>
  <c r="R14" i="34"/>
  <c r="U5" i="34"/>
  <c r="A1" i="34"/>
  <c r="M53" i="34"/>
  <c r="K53" i="34"/>
  <c r="L53" i="34" s="1"/>
  <c r="J53" i="34"/>
  <c r="H53" i="34"/>
  <c r="I53" i="34" s="1"/>
  <c r="G53" i="34"/>
  <c r="F53" i="34" s="1"/>
  <c r="E53" i="34"/>
  <c r="D53" i="34"/>
  <c r="B53" i="34"/>
  <c r="U53" i="34" s="1"/>
  <c r="O52" i="34"/>
  <c r="J52" i="34"/>
  <c r="V52" i="34" s="1"/>
  <c r="H52" i="34"/>
  <c r="G52" i="34"/>
  <c r="F52" i="34" s="1"/>
  <c r="E52" i="34"/>
  <c r="D52" i="34"/>
  <c r="B52" i="34"/>
  <c r="O51" i="34"/>
  <c r="L51" i="34"/>
  <c r="G51" i="34"/>
  <c r="E51" i="34"/>
  <c r="D51" i="34"/>
  <c r="B51" i="34"/>
  <c r="U51" i="34" s="1"/>
  <c r="O50" i="34"/>
  <c r="L50" i="34"/>
  <c r="I50" i="34"/>
  <c r="D50" i="34"/>
  <c r="V50" i="34" s="1"/>
  <c r="B50" i="34"/>
  <c r="V49" i="34"/>
  <c r="U49" i="34"/>
  <c r="W49" i="34" s="1"/>
  <c r="Q49" i="34"/>
  <c r="O49" i="34"/>
  <c r="L49" i="34"/>
  <c r="I49" i="34"/>
  <c r="F49" i="34"/>
  <c r="S49" i="34" s="1"/>
  <c r="N48" i="34"/>
  <c r="K48" i="34"/>
  <c r="H48" i="34"/>
  <c r="E48" i="34"/>
  <c r="B48" i="34"/>
  <c r="C53" i="34" l="1"/>
  <c r="R53" i="34"/>
  <c r="F51" i="34"/>
  <c r="C51" i="34"/>
  <c r="R51" i="34"/>
  <c r="T49" i="34"/>
  <c r="R49" i="34"/>
  <c r="V51" i="34"/>
  <c r="W51" i="34" s="1"/>
  <c r="V53" i="34"/>
  <c r="W53" i="34" s="1"/>
  <c r="C50" i="34"/>
  <c r="S50" i="34" s="1"/>
  <c r="S51" i="34"/>
  <c r="C52" i="34"/>
  <c r="S52" i="34" s="1"/>
  <c r="S53" i="34"/>
  <c r="Q50" i="34"/>
  <c r="T50" i="34" s="1"/>
  <c r="U50" i="34"/>
  <c r="W50" i="34" s="1"/>
  <c r="Q52" i="34"/>
  <c r="U52" i="34"/>
  <c r="W52" i="34" s="1"/>
  <c r="Q51" i="34"/>
  <c r="I52" i="34"/>
  <c r="Q53" i="34"/>
  <c r="T52" i="34" l="1"/>
  <c r="R52" i="34"/>
  <c r="T53" i="34"/>
  <c r="T51" i="34"/>
  <c r="X52" i="34" s="1" a="1"/>
  <c r="X52" i="34" s="1"/>
  <c r="R50" i="34"/>
  <c r="X49" i="34" l="1" a="1"/>
  <c r="X49" i="34" s="1"/>
  <c r="X50" i="34" a="1"/>
  <c r="X50" i="34" s="1"/>
  <c r="X53" i="34" a="1"/>
  <c r="X53" i="34" s="1"/>
  <c r="X51" i="34" a="1"/>
  <c r="X51" i="34" s="1"/>
  <c r="M38" i="34" l="1"/>
  <c r="K38" i="34"/>
  <c r="L38" i="34" s="1"/>
  <c r="J38" i="34"/>
  <c r="H38" i="34"/>
  <c r="I38" i="34" s="1"/>
  <c r="G38" i="34"/>
  <c r="F38" i="34" s="1"/>
  <c r="E38" i="34"/>
  <c r="D38" i="34"/>
  <c r="C38" i="34"/>
  <c r="R38" i="34" s="1"/>
  <c r="B38" i="34"/>
  <c r="U38" i="34" s="1"/>
  <c r="O37" i="34"/>
  <c r="J37" i="34"/>
  <c r="H37" i="34"/>
  <c r="G37" i="34"/>
  <c r="E37" i="34"/>
  <c r="D37" i="34"/>
  <c r="B37" i="34"/>
  <c r="O36" i="34"/>
  <c r="L36" i="34"/>
  <c r="G36" i="34"/>
  <c r="F36" i="34" s="1"/>
  <c r="E36" i="34"/>
  <c r="D36" i="34"/>
  <c r="B36" i="34"/>
  <c r="U36" i="34" s="1"/>
  <c r="O35" i="34"/>
  <c r="L35" i="34"/>
  <c r="I35" i="34"/>
  <c r="D35" i="34"/>
  <c r="V35" i="34" s="1"/>
  <c r="B35" i="34"/>
  <c r="U35" i="34" s="1"/>
  <c r="V34" i="34"/>
  <c r="U34" i="34"/>
  <c r="O34" i="34"/>
  <c r="L34" i="34"/>
  <c r="I34" i="34"/>
  <c r="F34" i="34"/>
  <c r="N33" i="34"/>
  <c r="K33" i="34"/>
  <c r="H33" i="34"/>
  <c r="E33" i="34"/>
  <c r="B33" i="34"/>
  <c r="W34" i="34" l="1"/>
  <c r="F37" i="34"/>
  <c r="S34" i="34"/>
  <c r="C36" i="34"/>
  <c r="V37" i="34"/>
  <c r="R36" i="34"/>
  <c r="Q34" i="34"/>
  <c r="T34" i="34" s="1"/>
  <c r="R34" i="34"/>
  <c r="V36" i="34"/>
  <c r="W36" i="34" s="1"/>
  <c r="V38" i="34"/>
  <c r="W38" i="34" s="1"/>
  <c r="C35" i="34"/>
  <c r="S35" i="34" s="1"/>
  <c r="S36" i="34"/>
  <c r="C37" i="34"/>
  <c r="S38" i="34"/>
  <c r="Q35" i="34"/>
  <c r="T35" i="34" s="1"/>
  <c r="W35" i="34"/>
  <c r="Q37" i="34"/>
  <c r="U37" i="34"/>
  <c r="Q36" i="34"/>
  <c r="I37" i="34"/>
  <c r="Q38" i="34"/>
  <c r="S37" i="34" l="1"/>
  <c r="T37" i="34" s="1"/>
  <c r="R37" i="34"/>
  <c r="W37" i="34"/>
  <c r="T36" i="34"/>
  <c r="T38" i="34"/>
  <c r="R35" i="34"/>
  <c r="X34" i="34" l="1" a="1"/>
  <c r="X34" i="34" s="1"/>
  <c r="X37" i="34" a="1"/>
  <c r="X37" i="34" s="1"/>
  <c r="X38" i="34" a="1"/>
  <c r="X38" i="34" s="1"/>
  <c r="X36" i="34" a="1"/>
  <c r="X36" i="34" s="1"/>
  <c r="X35" i="34" a="1"/>
  <c r="X35" i="34" s="1"/>
  <c r="M9" i="34" l="1"/>
  <c r="K9" i="34"/>
  <c r="J9" i="34"/>
  <c r="H9" i="34"/>
  <c r="G9" i="34"/>
  <c r="E9" i="34"/>
  <c r="D9" i="34"/>
  <c r="B9" i="34"/>
  <c r="O8" i="34"/>
  <c r="J8" i="34"/>
  <c r="H8" i="34"/>
  <c r="G8" i="34"/>
  <c r="V8" i="34" s="1"/>
  <c r="E8" i="34"/>
  <c r="D8" i="34"/>
  <c r="B8" i="34"/>
  <c r="U7" i="34"/>
  <c r="O7" i="34"/>
  <c r="L7" i="34"/>
  <c r="G7" i="34"/>
  <c r="F7" i="34"/>
  <c r="E7" i="34"/>
  <c r="D7" i="34"/>
  <c r="B7" i="34"/>
  <c r="V6" i="34"/>
  <c r="O6" i="34"/>
  <c r="L6" i="34"/>
  <c r="I6" i="34"/>
  <c r="D6" i="34"/>
  <c r="U6" i="34"/>
  <c r="V5" i="34"/>
  <c r="W5" i="34" s="1"/>
  <c r="O5" i="34"/>
  <c r="L5" i="34"/>
  <c r="I5" i="34"/>
  <c r="F5" i="34"/>
  <c r="N4" i="34"/>
  <c r="K4" i="34"/>
  <c r="H4" i="34"/>
  <c r="E4" i="34"/>
  <c r="B4" i="34"/>
  <c r="L9" i="34" l="1"/>
  <c r="S5" i="34"/>
  <c r="Q5" i="34"/>
  <c r="V7" i="34"/>
  <c r="W7" i="34" s="1"/>
  <c r="I8" i="34"/>
  <c r="U9" i="34"/>
  <c r="U8" i="34"/>
  <c r="W8" i="34" s="1"/>
  <c r="F9" i="34"/>
  <c r="W6" i="34"/>
  <c r="F8" i="34"/>
  <c r="V9" i="34"/>
  <c r="I9" i="34"/>
  <c r="S7" i="34"/>
  <c r="C7" i="34"/>
  <c r="Q7" i="34" s="1"/>
  <c r="C9" i="34"/>
  <c r="R5" i="34"/>
  <c r="C6" i="34"/>
  <c r="C8" i="34"/>
  <c r="Q9" i="34" l="1"/>
  <c r="W9" i="34"/>
  <c r="T5" i="34"/>
  <c r="R7" i="34"/>
  <c r="R8" i="34"/>
  <c r="S8" i="34"/>
  <c r="Q8" i="34"/>
  <c r="S9" i="34"/>
  <c r="T9" i="34" s="1"/>
  <c r="R6" i="34"/>
  <c r="S6" i="34"/>
  <c r="Q6" i="34"/>
  <c r="R9" i="34"/>
  <c r="T7" i="34"/>
  <c r="T8" i="34" l="1"/>
  <c r="X6" i="34" s="1" a="1"/>
  <c r="X6" i="34" s="1"/>
  <c r="T6" i="34"/>
  <c r="X5" i="34" a="1"/>
  <c r="X5" i="34" s="1"/>
  <c r="X7" i="34" a="1"/>
  <c r="X7" i="34" s="1"/>
  <c r="X8" i="34" a="1"/>
  <c r="X8" i="34" s="1"/>
  <c r="X9" i="34" l="1" a="1"/>
  <c r="X9" i="34" s="1"/>
  <c r="J60" i="34"/>
  <c r="H60" i="34"/>
  <c r="G60" i="34"/>
  <c r="F60" i="34" s="1"/>
  <c r="E60" i="34"/>
  <c r="D60" i="34"/>
  <c r="B60" i="34"/>
  <c r="L59" i="34"/>
  <c r="G59" i="34"/>
  <c r="E59" i="34"/>
  <c r="D59" i="34"/>
  <c r="B59" i="34"/>
  <c r="L58" i="34"/>
  <c r="I58" i="34"/>
  <c r="D58" i="34"/>
  <c r="S58" i="34" s="1"/>
  <c r="B58" i="34"/>
  <c r="S57" i="34"/>
  <c r="R57" i="34"/>
  <c r="T57" i="34" s="1"/>
  <c r="L57" i="34"/>
  <c r="I57" i="34"/>
  <c r="F57" i="34"/>
  <c r="K56" i="34"/>
  <c r="H56" i="34"/>
  <c r="E56" i="34"/>
  <c r="B56" i="34"/>
  <c r="J45" i="34"/>
  <c r="H45" i="34"/>
  <c r="G45" i="34"/>
  <c r="E45" i="34"/>
  <c r="D45" i="34"/>
  <c r="B45" i="34"/>
  <c r="L44" i="34"/>
  <c r="G44" i="34"/>
  <c r="E44" i="34"/>
  <c r="D44" i="34"/>
  <c r="S44" i="34" s="1"/>
  <c r="B44" i="34"/>
  <c r="L43" i="34"/>
  <c r="I43" i="34"/>
  <c r="D43" i="34"/>
  <c r="S43" i="34" s="1"/>
  <c r="B43" i="34"/>
  <c r="S42" i="34"/>
  <c r="R42" i="34"/>
  <c r="T42" i="34" s="1"/>
  <c r="L42" i="34"/>
  <c r="I42" i="34"/>
  <c r="F42" i="34"/>
  <c r="K41" i="34"/>
  <c r="H41" i="34"/>
  <c r="E41" i="34"/>
  <c r="B41" i="34"/>
  <c r="J30" i="34"/>
  <c r="H30" i="34"/>
  <c r="G30" i="34"/>
  <c r="E30" i="34"/>
  <c r="D30" i="34"/>
  <c r="B30" i="34"/>
  <c r="L29" i="34"/>
  <c r="G29" i="34"/>
  <c r="E29" i="34"/>
  <c r="D29" i="34"/>
  <c r="S29" i="34" s="1"/>
  <c r="B29" i="34"/>
  <c r="L28" i="34"/>
  <c r="I28" i="34"/>
  <c r="D28" i="34"/>
  <c r="S28" i="34" s="1"/>
  <c r="B28" i="34"/>
  <c r="R28" i="34" s="1"/>
  <c r="S27" i="34"/>
  <c r="R27" i="34"/>
  <c r="L27" i="34"/>
  <c r="I27" i="34"/>
  <c r="F27" i="34"/>
  <c r="K26" i="34"/>
  <c r="H26" i="34"/>
  <c r="E26" i="34"/>
  <c r="B26" i="34"/>
  <c r="J23" i="34"/>
  <c r="H23" i="34"/>
  <c r="G23" i="34"/>
  <c r="E23" i="34"/>
  <c r="D23" i="34"/>
  <c r="B23" i="34"/>
  <c r="L22" i="34"/>
  <c r="G22" i="34"/>
  <c r="E22" i="34"/>
  <c r="F22" i="34" s="1"/>
  <c r="D22" i="34"/>
  <c r="B22" i="34"/>
  <c r="L21" i="34"/>
  <c r="I21" i="34"/>
  <c r="D21" i="34"/>
  <c r="S21" i="34" s="1"/>
  <c r="B21" i="34"/>
  <c r="R21" i="34" s="1"/>
  <c r="S20" i="34"/>
  <c r="R20" i="34"/>
  <c r="L20" i="34"/>
  <c r="I20" i="34"/>
  <c r="F20" i="34"/>
  <c r="K19" i="34"/>
  <c r="H19" i="34"/>
  <c r="E19" i="34"/>
  <c r="B19" i="34"/>
  <c r="J16" i="34"/>
  <c r="H16" i="34"/>
  <c r="G16" i="34"/>
  <c r="E16" i="34"/>
  <c r="F16" i="34" s="1"/>
  <c r="D16" i="34"/>
  <c r="L15" i="34"/>
  <c r="G15" i="34"/>
  <c r="E15" i="34"/>
  <c r="D15" i="34"/>
  <c r="L14" i="34"/>
  <c r="I14" i="34"/>
  <c r="D14" i="34"/>
  <c r="S14" i="34" s="1"/>
  <c r="S13" i="34"/>
  <c r="R13" i="34"/>
  <c r="L13" i="34"/>
  <c r="I13" i="34"/>
  <c r="F13" i="34"/>
  <c r="N13" i="34" s="1"/>
  <c r="K12" i="34"/>
  <c r="H12" i="34"/>
  <c r="E12" i="34"/>
  <c r="B12" i="34"/>
  <c r="I60" i="34" l="1"/>
  <c r="F59" i="34"/>
  <c r="I45" i="34"/>
  <c r="F44" i="34"/>
  <c r="S22" i="34"/>
  <c r="S15" i="34"/>
  <c r="F30" i="34"/>
  <c r="P20" i="34"/>
  <c r="F29" i="34"/>
  <c r="N57" i="34"/>
  <c r="T13" i="34"/>
  <c r="F15" i="34"/>
  <c r="P27" i="34"/>
  <c r="P42" i="34"/>
  <c r="F45" i="34"/>
  <c r="R23" i="34"/>
  <c r="C23" i="34"/>
  <c r="P23" i="34" s="1"/>
  <c r="I23" i="34"/>
  <c r="C28" i="34"/>
  <c r="N28" i="34" s="1"/>
  <c r="P57" i="34"/>
  <c r="S60" i="34"/>
  <c r="F23" i="34"/>
  <c r="S45" i="34"/>
  <c r="O13" i="34"/>
  <c r="N20" i="34"/>
  <c r="T27" i="34"/>
  <c r="N42" i="34"/>
  <c r="S59" i="34"/>
  <c r="R60" i="34"/>
  <c r="C60" i="34"/>
  <c r="P60" i="34" s="1"/>
  <c r="P13" i="34"/>
  <c r="Q13" i="34" s="1"/>
  <c r="T14" i="34"/>
  <c r="O20" i="34"/>
  <c r="C21" i="34"/>
  <c r="N21" i="34" s="1"/>
  <c r="C22" i="34"/>
  <c r="P22" i="34" s="1"/>
  <c r="R22" i="34"/>
  <c r="T22" i="34" s="1"/>
  <c r="S23" i="34"/>
  <c r="T28" i="34"/>
  <c r="R30" i="34"/>
  <c r="C30" i="34"/>
  <c r="R43" i="34"/>
  <c r="T43" i="34" s="1"/>
  <c r="C43" i="34"/>
  <c r="O43" i="34" s="1"/>
  <c r="R44" i="34"/>
  <c r="T44" i="34" s="1"/>
  <c r="C14" i="34"/>
  <c r="O14" i="34" s="1"/>
  <c r="C16" i="34"/>
  <c r="T20" i="34"/>
  <c r="N27" i="34"/>
  <c r="P28" i="34"/>
  <c r="S30" i="34"/>
  <c r="I30" i="34"/>
  <c r="C15" i="34"/>
  <c r="R15" i="34"/>
  <c r="T15" i="34" s="1"/>
  <c r="S16" i="34"/>
  <c r="I16" i="34"/>
  <c r="R16" i="34"/>
  <c r="T21" i="34"/>
  <c r="O27" i="34"/>
  <c r="C29" i="34"/>
  <c r="R29" i="34"/>
  <c r="T29" i="34" s="1"/>
  <c r="R45" i="34"/>
  <c r="C45" i="34"/>
  <c r="R58" i="34"/>
  <c r="T58" i="34" s="1"/>
  <c r="C58" i="34"/>
  <c r="O58" i="34" s="1"/>
  <c r="R59" i="34"/>
  <c r="O42" i="34"/>
  <c r="O57" i="34"/>
  <c r="C44" i="34"/>
  <c r="N44" i="34" s="1"/>
  <c r="C59" i="34"/>
  <c r="N59" i="34" s="1"/>
  <c r="E32" i="19"/>
  <c r="B32" i="19"/>
  <c r="E5" i="19"/>
  <c r="B5" i="19"/>
  <c r="E32" i="29"/>
  <c r="B32" i="29"/>
  <c r="E5" i="29"/>
  <c r="B5" i="29"/>
  <c r="E26" i="27"/>
  <c r="B26" i="27"/>
  <c r="E5" i="27"/>
  <c r="B5" i="27"/>
  <c r="E32" i="22"/>
  <c r="B32" i="22"/>
  <c r="E5" i="22"/>
  <c r="B5" i="22"/>
  <c r="T50" i="19"/>
  <c r="R50" i="19"/>
  <c r="N50" i="19"/>
  <c r="G50" i="19"/>
  <c r="T49" i="19"/>
  <c r="R49" i="19"/>
  <c r="N49" i="19"/>
  <c r="G49" i="19"/>
  <c r="T47" i="19"/>
  <c r="R47" i="19"/>
  <c r="N47" i="19"/>
  <c r="G47" i="19"/>
  <c r="T46" i="19"/>
  <c r="R46" i="19"/>
  <c r="N46" i="19"/>
  <c r="G46" i="19"/>
  <c r="T44" i="19"/>
  <c r="R44" i="19"/>
  <c r="N44" i="19"/>
  <c r="G44" i="19"/>
  <c r="T43" i="19"/>
  <c r="R43" i="19"/>
  <c r="N43" i="19"/>
  <c r="G43" i="19"/>
  <c r="B42" i="19"/>
  <c r="S41" i="19"/>
  <c r="O41" i="19"/>
  <c r="S40" i="19"/>
  <c r="O40" i="19"/>
  <c r="I38" i="19"/>
  <c r="J38" i="19" s="1"/>
  <c r="E38" i="19"/>
  <c r="N37" i="19"/>
  <c r="M37" i="19"/>
  <c r="L37" i="19"/>
  <c r="K38" i="19" s="1"/>
  <c r="F37" i="19"/>
  <c r="G37" i="19" s="1"/>
  <c r="N36" i="19"/>
  <c r="F38" i="19" s="1"/>
  <c r="G38" i="19" s="1"/>
  <c r="L36" i="19"/>
  <c r="H38" i="19" s="1"/>
  <c r="K36" i="19"/>
  <c r="J36" i="19"/>
  <c r="I36" i="19"/>
  <c r="H37" i="19" s="1"/>
  <c r="E36" i="19"/>
  <c r="C36" i="19"/>
  <c r="S35" i="19"/>
  <c r="N35" i="19"/>
  <c r="C38" i="19" s="1"/>
  <c r="M35" i="19"/>
  <c r="L35" i="19"/>
  <c r="K35" i="19"/>
  <c r="C37" i="19" s="1"/>
  <c r="I35" i="19"/>
  <c r="E37" i="19" s="1"/>
  <c r="H35" i="19"/>
  <c r="T35" i="19" s="1"/>
  <c r="G35" i="19"/>
  <c r="L34" i="19"/>
  <c r="I34" i="19"/>
  <c r="F34" i="19"/>
  <c r="C34" i="19"/>
  <c r="T28" i="19"/>
  <c r="R28" i="19"/>
  <c r="N28" i="19"/>
  <c r="G28" i="19"/>
  <c r="T27" i="19"/>
  <c r="R27" i="19"/>
  <c r="N27" i="19"/>
  <c r="G27" i="19"/>
  <c r="T26" i="19"/>
  <c r="R26" i="19"/>
  <c r="N26" i="19"/>
  <c r="G26" i="19"/>
  <c r="T25" i="19"/>
  <c r="R25" i="19"/>
  <c r="N25" i="19"/>
  <c r="G25" i="19"/>
  <c r="T24" i="19"/>
  <c r="R24" i="19"/>
  <c r="N24" i="19"/>
  <c r="G24" i="19"/>
  <c r="T23" i="19"/>
  <c r="R23" i="19"/>
  <c r="N23" i="19"/>
  <c r="G23" i="19"/>
  <c r="T22" i="19"/>
  <c r="R22" i="19"/>
  <c r="N22" i="19"/>
  <c r="G22" i="19"/>
  <c r="T21" i="19"/>
  <c r="R21" i="19"/>
  <c r="N21" i="19"/>
  <c r="G21" i="19"/>
  <c r="T20" i="19"/>
  <c r="R20" i="19"/>
  <c r="N20" i="19"/>
  <c r="G20" i="19"/>
  <c r="T19" i="19"/>
  <c r="R19" i="19"/>
  <c r="N19" i="19"/>
  <c r="G19" i="19"/>
  <c r="B18" i="19"/>
  <c r="T17" i="19"/>
  <c r="P17" i="19"/>
  <c r="S16" i="19"/>
  <c r="P16" i="19"/>
  <c r="S15" i="19"/>
  <c r="P15" i="19"/>
  <c r="I12" i="19"/>
  <c r="J12" i="19" s="1"/>
  <c r="Q11" i="19"/>
  <c r="L12" i="19" s="1"/>
  <c r="M12" i="19" s="1"/>
  <c r="O11" i="19"/>
  <c r="P11" i="19" s="1"/>
  <c r="F11" i="19"/>
  <c r="G11" i="19" s="1"/>
  <c r="Q10" i="19"/>
  <c r="P10" i="19"/>
  <c r="O10" i="19"/>
  <c r="K12" i="19" s="1"/>
  <c r="N10" i="19"/>
  <c r="I11" i="19" s="1"/>
  <c r="J11" i="19" s="1"/>
  <c r="L10" i="19"/>
  <c r="M10" i="19" s="1"/>
  <c r="W9" i="19"/>
  <c r="Q9" i="19"/>
  <c r="F12" i="19" s="1"/>
  <c r="G12" i="19" s="1"/>
  <c r="O9" i="19"/>
  <c r="H12" i="19" s="1"/>
  <c r="N9" i="19"/>
  <c r="M9" i="19"/>
  <c r="L9" i="19"/>
  <c r="H11" i="19" s="1"/>
  <c r="K9" i="19"/>
  <c r="F10" i="19" s="1"/>
  <c r="G10" i="19" s="1"/>
  <c r="I9" i="19"/>
  <c r="J9" i="19" s="1"/>
  <c r="E9" i="19"/>
  <c r="W8" i="19"/>
  <c r="Q8" i="19"/>
  <c r="C12" i="19" s="1"/>
  <c r="O8" i="19"/>
  <c r="E12" i="19" s="1"/>
  <c r="N8" i="19"/>
  <c r="C11" i="19" s="1"/>
  <c r="M8" i="19"/>
  <c r="L8" i="19"/>
  <c r="E11" i="19" s="1"/>
  <c r="K8" i="19"/>
  <c r="C10" i="19" s="1"/>
  <c r="J8" i="19"/>
  <c r="I8" i="19"/>
  <c r="V8" i="19" s="1"/>
  <c r="X8" i="19" s="1"/>
  <c r="H8" i="19"/>
  <c r="C9" i="19" s="1"/>
  <c r="G8" i="19"/>
  <c r="O7" i="19"/>
  <c r="L7" i="19"/>
  <c r="I7" i="19"/>
  <c r="F7" i="19"/>
  <c r="C7" i="19"/>
  <c r="B2" i="19"/>
  <c r="B1" i="19"/>
  <c r="T50" i="29"/>
  <c r="R50" i="29"/>
  <c r="N50" i="29"/>
  <c r="G50" i="29"/>
  <c r="T49" i="29"/>
  <c r="R49" i="29"/>
  <c r="N49" i="29"/>
  <c r="G49" i="29"/>
  <c r="T47" i="29"/>
  <c r="R47" i="29"/>
  <c r="N47" i="29"/>
  <c r="G47" i="29"/>
  <c r="T46" i="29"/>
  <c r="R46" i="29"/>
  <c r="N46" i="29"/>
  <c r="G46" i="29"/>
  <c r="T44" i="29"/>
  <c r="R44" i="29"/>
  <c r="N44" i="29"/>
  <c r="G44" i="29"/>
  <c r="T43" i="29"/>
  <c r="R43" i="29"/>
  <c r="N43" i="29"/>
  <c r="G43" i="29"/>
  <c r="B42" i="29"/>
  <c r="S41" i="29"/>
  <c r="O41" i="29"/>
  <c r="S40" i="29"/>
  <c r="O40" i="29"/>
  <c r="N37" i="29"/>
  <c r="I38" i="29" s="1"/>
  <c r="J38" i="29" s="1"/>
  <c r="L37" i="29"/>
  <c r="K38" i="29" s="1"/>
  <c r="N36" i="29"/>
  <c r="F38" i="29" s="1"/>
  <c r="G38" i="29" s="1"/>
  <c r="M36" i="29"/>
  <c r="L36" i="29"/>
  <c r="H38" i="29" s="1"/>
  <c r="K36" i="29"/>
  <c r="F37" i="29" s="1"/>
  <c r="G37" i="29" s="1"/>
  <c r="I36" i="29"/>
  <c r="H37" i="29" s="1"/>
  <c r="E36" i="29"/>
  <c r="N35" i="29"/>
  <c r="C38" i="29" s="1"/>
  <c r="L35" i="29"/>
  <c r="M35" i="29" s="1"/>
  <c r="K35" i="29"/>
  <c r="C37" i="29" s="1"/>
  <c r="J35" i="29"/>
  <c r="I35" i="29"/>
  <c r="S35" i="29" s="1"/>
  <c r="H35" i="29"/>
  <c r="C36" i="29" s="1"/>
  <c r="G35" i="29"/>
  <c r="Q35" i="29" s="1"/>
  <c r="L34" i="29"/>
  <c r="I34" i="29"/>
  <c r="F34" i="29"/>
  <c r="C34" i="29"/>
  <c r="T28" i="29"/>
  <c r="R28" i="29"/>
  <c r="N28" i="29"/>
  <c r="G28" i="29"/>
  <c r="T27" i="29"/>
  <c r="R27" i="29"/>
  <c r="N27" i="29"/>
  <c r="G27" i="29"/>
  <c r="T26" i="29"/>
  <c r="R26" i="29"/>
  <c r="N26" i="29"/>
  <c r="G26" i="29"/>
  <c r="T25" i="29"/>
  <c r="R25" i="29"/>
  <c r="N25" i="29"/>
  <c r="G25" i="29"/>
  <c r="T24" i="29"/>
  <c r="R24" i="29"/>
  <c r="N24" i="29"/>
  <c r="G24" i="29"/>
  <c r="T23" i="29"/>
  <c r="R23" i="29"/>
  <c r="N23" i="29"/>
  <c r="G23" i="29"/>
  <c r="T22" i="29"/>
  <c r="R22" i="29"/>
  <c r="N22" i="29"/>
  <c r="G22" i="29"/>
  <c r="T21" i="29"/>
  <c r="R21" i="29"/>
  <c r="N21" i="29"/>
  <c r="G21" i="29"/>
  <c r="T20" i="29"/>
  <c r="R20" i="29"/>
  <c r="N20" i="29"/>
  <c r="G20" i="29"/>
  <c r="T19" i="29"/>
  <c r="R19" i="29"/>
  <c r="N19" i="29"/>
  <c r="G19" i="29"/>
  <c r="B18" i="29"/>
  <c r="T17" i="29"/>
  <c r="P17" i="29"/>
  <c r="S16" i="29"/>
  <c r="P16" i="29"/>
  <c r="S15" i="29"/>
  <c r="P15" i="29"/>
  <c r="L12" i="29"/>
  <c r="M12" i="29" s="1"/>
  <c r="Q11" i="29"/>
  <c r="P11" i="29"/>
  <c r="O11" i="29"/>
  <c r="N12" i="29" s="1"/>
  <c r="I11" i="29"/>
  <c r="J11" i="29" s="1"/>
  <c r="Q10" i="29"/>
  <c r="I12" i="29" s="1"/>
  <c r="J12" i="29" s="1"/>
  <c r="O10" i="29"/>
  <c r="K12" i="29" s="1"/>
  <c r="N10" i="29"/>
  <c r="L10" i="29"/>
  <c r="M10" i="29" s="1"/>
  <c r="Q9" i="29"/>
  <c r="F12" i="29" s="1"/>
  <c r="G12" i="29" s="1"/>
  <c r="O9" i="29"/>
  <c r="H12" i="29" s="1"/>
  <c r="N9" i="29"/>
  <c r="F11" i="29" s="1"/>
  <c r="G11" i="29" s="1"/>
  <c r="L9" i="29"/>
  <c r="H11" i="29" s="1"/>
  <c r="K9" i="29"/>
  <c r="F10" i="29" s="1"/>
  <c r="G10" i="29" s="1"/>
  <c r="I9" i="29"/>
  <c r="J9" i="29" s="1"/>
  <c r="E9" i="29"/>
  <c r="W9" i="29" s="1"/>
  <c r="V8" i="29"/>
  <c r="Q8" i="29"/>
  <c r="C12" i="29" s="1"/>
  <c r="O8" i="29"/>
  <c r="P8" i="29" s="1"/>
  <c r="N8" i="29"/>
  <c r="C11" i="29" s="1"/>
  <c r="L8" i="29"/>
  <c r="E11" i="29" s="1"/>
  <c r="K8" i="29"/>
  <c r="C10" i="29" s="1"/>
  <c r="J8" i="29"/>
  <c r="I8" i="29"/>
  <c r="E10" i="29" s="1"/>
  <c r="H8" i="29"/>
  <c r="C9" i="29" s="1"/>
  <c r="V9" i="29" s="1"/>
  <c r="X9" i="29" s="1"/>
  <c r="G8" i="29"/>
  <c r="O7" i="29"/>
  <c r="L7" i="29"/>
  <c r="I7" i="29"/>
  <c r="F7" i="29"/>
  <c r="C7" i="29"/>
  <c r="B2" i="29"/>
  <c r="B1" i="29"/>
  <c r="O60" i="34" l="1"/>
  <c r="Q57" i="34"/>
  <c r="N45" i="34"/>
  <c r="T45" i="34"/>
  <c r="Q42" i="34"/>
  <c r="O30" i="34"/>
  <c r="Q28" i="34"/>
  <c r="Q20" i="34"/>
  <c r="N14" i="34"/>
  <c r="N23" i="34"/>
  <c r="Q23" i="34" s="1"/>
  <c r="T59" i="34"/>
  <c r="O29" i="34"/>
  <c r="P15" i="34"/>
  <c r="O23" i="34"/>
  <c r="Q27" i="34"/>
  <c r="O28" i="34"/>
  <c r="T23" i="34"/>
  <c r="O44" i="34"/>
  <c r="O15" i="34"/>
  <c r="O21" i="34"/>
  <c r="P30" i="34"/>
  <c r="N15" i="34"/>
  <c r="N60" i="34"/>
  <c r="Q60" i="34" s="1"/>
  <c r="P58" i="34"/>
  <c r="P16" i="34"/>
  <c r="P21" i="34"/>
  <c r="Q21" i="34" s="1"/>
  <c r="P43" i="34"/>
  <c r="T60" i="34"/>
  <c r="N58" i="34"/>
  <c r="O45" i="34"/>
  <c r="N43" i="34"/>
  <c r="N30" i="34"/>
  <c r="N29" i="34"/>
  <c r="N22" i="34"/>
  <c r="Q22" i="34" s="1"/>
  <c r="O22" i="34"/>
  <c r="N16" i="34"/>
  <c r="P45" i="34"/>
  <c r="T16" i="34"/>
  <c r="P59" i="34"/>
  <c r="Q59" i="34" s="1"/>
  <c r="T30" i="34"/>
  <c r="O16" i="34"/>
  <c r="P14" i="34"/>
  <c r="Q14" i="34" s="1"/>
  <c r="O59" i="34"/>
  <c r="P44" i="34"/>
  <c r="Q44" i="34" s="1"/>
  <c r="P29" i="34"/>
  <c r="D38" i="19"/>
  <c r="O38" i="19" s="1"/>
  <c r="R38" i="19" s="1"/>
  <c r="P38" i="19"/>
  <c r="Q38" i="19"/>
  <c r="V9" i="19"/>
  <c r="X9" i="19" s="1"/>
  <c r="S9" i="19"/>
  <c r="D9" i="19"/>
  <c r="R9" i="19" s="1"/>
  <c r="S38" i="19"/>
  <c r="D12" i="19"/>
  <c r="T37" i="19" s="1"/>
  <c r="T36" i="19"/>
  <c r="V12" i="19"/>
  <c r="T38" i="19"/>
  <c r="O37" i="19"/>
  <c r="D37" i="19"/>
  <c r="P37" i="19" s="1"/>
  <c r="U35" i="19"/>
  <c r="V10" i="19"/>
  <c r="X10" i="19" s="1"/>
  <c r="D10" i="19"/>
  <c r="R10" i="19" s="1"/>
  <c r="S12" i="19"/>
  <c r="D11" i="19"/>
  <c r="R11" i="19" s="1"/>
  <c r="V11" i="19"/>
  <c r="P8" i="19"/>
  <c r="S8" i="19" s="1"/>
  <c r="T8" i="19"/>
  <c r="P9" i="19"/>
  <c r="T9" i="19" s="1"/>
  <c r="H10" i="19"/>
  <c r="K11" i="19"/>
  <c r="W11" i="19" s="1"/>
  <c r="N12" i="19"/>
  <c r="W12" i="19" s="1"/>
  <c r="D36" i="19"/>
  <c r="Q36" i="19" s="1"/>
  <c r="O36" i="19"/>
  <c r="E10" i="19"/>
  <c r="W10" i="19" s="1"/>
  <c r="J35" i="19"/>
  <c r="O35" i="19" s="1"/>
  <c r="M36" i="19"/>
  <c r="P36" i="19" s="1"/>
  <c r="E37" i="29"/>
  <c r="T35" i="29"/>
  <c r="U35" i="29" s="1"/>
  <c r="D36" i="29"/>
  <c r="D10" i="29"/>
  <c r="V10" i="29"/>
  <c r="D37" i="29"/>
  <c r="O37" i="29" s="1"/>
  <c r="D11" i="29"/>
  <c r="V11" i="29"/>
  <c r="D12" i="29"/>
  <c r="S38" i="29" s="1"/>
  <c r="V12" i="29"/>
  <c r="R12" i="29"/>
  <c r="D38" i="29"/>
  <c r="P38" i="29" s="1"/>
  <c r="Q38" i="29"/>
  <c r="E12" i="29"/>
  <c r="W12" i="29" s="1"/>
  <c r="O35" i="29"/>
  <c r="R35" i="29" s="1"/>
  <c r="M37" i="29"/>
  <c r="P37" i="29" s="1"/>
  <c r="D9" i="29"/>
  <c r="P9" i="29"/>
  <c r="H10" i="29"/>
  <c r="W10" i="29" s="1"/>
  <c r="K11" i="29"/>
  <c r="W11" i="29" s="1"/>
  <c r="P35" i="29"/>
  <c r="M8" i="29"/>
  <c r="T8" i="29" s="1"/>
  <c r="W8" i="29"/>
  <c r="X8" i="29" s="1"/>
  <c r="J36" i="29"/>
  <c r="E38" i="29"/>
  <c r="R9" i="29"/>
  <c r="M9" i="29"/>
  <c r="P10" i="29"/>
  <c r="P17" i="22"/>
  <c r="S16" i="22"/>
  <c r="P16" i="22"/>
  <c r="S15" i="22"/>
  <c r="P15" i="22"/>
  <c r="O40" i="22"/>
  <c r="T17" i="22"/>
  <c r="B2" i="22"/>
  <c r="B1" i="22"/>
  <c r="T28" i="22"/>
  <c r="R28" i="22"/>
  <c r="N28" i="22"/>
  <c r="G28" i="22"/>
  <c r="T27" i="22"/>
  <c r="R27" i="22"/>
  <c r="N27" i="22"/>
  <c r="G27" i="22"/>
  <c r="T26" i="22"/>
  <c r="R26" i="22"/>
  <c r="N26" i="22"/>
  <c r="G26" i="22"/>
  <c r="T25" i="22"/>
  <c r="R25" i="22"/>
  <c r="N25" i="22"/>
  <c r="G25" i="22"/>
  <c r="T24" i="22"/>
  <c r="R24" i="22"/>
  <c r="N24" i="22"/>
  <c r="G24" i="22"/>
  <c r="T23" i="22"/>
  <c r="R23" i="22"/>
  <c r="N23" i="22"/>
  <c r="G23" i="22"/>
  <c r="T22" i="22"/>
  <c r="R22" i="22"/>
  <c r="N22" i="22"/>
  <c r="G22" i="22"/>
  <c r="T21" i="22"/>
  <c r="R21" i="22"/>
  <c r="N21" i="22"/>
  <c r="G21" i="22"/>
  <c r="T20" i="22"/>
  <c r="R20" i="22"/>
  <c r="N20" i="22"/>
  <c r="G20" i="22"/>
  <c r="T19" i="22"/>
  <c r="R19" i="22"/>
  <c r="N19" i="22"/>
  <c r="G19" i="22"/>
  <c r="B18" i="22"/>
  <c r="Q11" i="22"/>
  <c r="L12" i="22" s="1"/>
  <c r="M12" i="22" s="1"/>
  <c r="O11" i="22"/>
  <c r="P11" i="22" s="1"/>
  <c r="Q10" i="22"/>
  <c r="I12" i="22" s="1"/>
  <c r="J12" i="22" s="1"/>
  <c r="O10" i="22"/>
  <c r="P10" i="22" s="1"/>
  <c r="N10" i="22"/>
  <c r="I11" i="22" s="1"/>
  <c r="J11" i="22" s="1"/>
  <c r="L10" i="22"/>
  <c r="M10" i="22" s="1"/>
  <c r="Q9" i="22"/>
  <c r="F12" i="22" s="1"/>
  <c r="G12" i="22" s="1"/>
  <c r="O9" i="22"/>
  <c r="H12" i="22" s="1"/>
  <c r="N9" i="22"/>
  <c r="F11" i="22" s="1"/>
  <c r="G11" i="22" s="1"/>
  <c r="L9" i="22"/>
  <c r="H11" i="22" s="1"/>
  <c r="K9" i="22"/>
  <c r="F10" i="22" s="1"/>
  <c r="I9" i="22"/>
  <c r="J9" i="22" s="1"/>
  <c r="Q8" i="22"/>
  <c r="C12" i="22" s="1"/>
  <c r="O8" i="22"/>
  <c r="E12" i="22" s="1"/>
  <c r="N8" i="22"/>
  <c r="C11" i="22" s="1"/>
  <c r="L8" i="22"/>
  <c r="E11" i="22" s="1"/>
  <c r="K8" i="22"/>
  <c r="C10" i="22" s="1"/>
  <c r="I8" i="22"/>
  <c r="J8" i="22" s="1"/>
  <c r="H8" i="22"/>
  <c r="C9" i="22" s="1"/>
  <c r="G8" i="22"/>
  <c r="O7" i="22"/>
  <c r="L7" i="22"/>
  <c r="I7" i="22"/>
  <c r="F7" i="22"/>
  <c r="C7" i="22"/>
  <c r="Q45" i="34" l="1"/>
  <c r="Q30" i="34"/>
  <c r="Q15" i="34"/>
  <c r="U14" i="34" s="1" a="1"/>
  <c r="U14" i="34" s="1"/>
  <c r="Q16" i="34"/>
  <c r="Q43" i="34"/>
  <c r="U44" i="34" s="1"/>
  <c r="U23" i="34"/>
  <c r="Q58" i="34"/>
  <c r="U58" i="34" s="1"/>
  <c r="U13" i="34"/>
  <c r="U15" i="34"/>
  <c r="U16" i="34"/>
  <c r="U20" i="34"/>
  <c r="U59" i="34"/>
  <c r="U21" i="34"/>
  <c r="Q29" i="34"/>
  <c r="U22" i="34"/>
  <c r="U57" i="34"/>
  <c r="U9" i="19"/>
  <c r="R36" i="19"/>
  <c r="U38" i="19"/>
  <c r="S10" i="19"/>
  <c r="T11" i="19"/>
  <c r="U11" i="19" s="1"/>
  <c r="R8" i="19"/>
  <c r="Q37" i="19"/>
  <c r="R37" i="19" s="1"/>
  <c r="S36" i="19"/>
  <c r="U36" i="19" s="1"/>
  <c r="S37" i="19"/>
  <c r="U37" i="19" s="1"/>
  <c r="S11" i="19"/>
  <c r="P35" i="19"/>
  <c r="R12" i="19"/>
  <c r="R35" i="19"/>
  <c r="X11" i="19"/>
  <c r="Q35" i="19"/>
  <c r="T10" i="19"/>
  <c r="U10" i="19" s="1"/>
  <c r="T12" i="19"/>
  <c r="X12" i="19"/>
  <c r="W8" i="22"/>
  <c r="X8" i="22" s="1"/>
  <c r="U12" i="29"/>
  <c r="T37" i="29"/>
  <c r="T10" i="29"/>
  <c r="M8" i="22"/>
  <c r="S8" i="22" s="1"/>
  <c r="K12" i="22"/>
  <c r="V8" i="22"/>
  <c r="S9" i="29"/>
  <c r="O38" i="29"/>
  <c r="R38" i="29" s="1"/>
  <c r="T12" i="29"/>
  <c r="Q36" i="29"/>
  <c r="Q37" i="29"/>
  <c r="R37" i="29" s="1"/>
  <c r="S11" i="29"/>
  <c r="X11" i="29"/>
  <c r="X10" i="29"/>
  <c r="S8" i="29"/>
  <c r="R8" i="29"/>
  <c r="S36" i="29"/>
  <c r="U36" i="29" s="1"/>
  <c r="S12" i="29"/>
  <c r="X12" i="29"/>
  <c r="R11" i="29"/>
  <c r="T9" i="29"/>
  <c r="U9" i="29" s="1"/>
  <c r="O36" i="29"/>
  <c r="R36" i="29" s="1"/>
  <c r="T36" i="29"/>
  <c r="T11" i="29"/>
  <c r="R10" i="29"/>
  <c r="U10" i="29" s="1"/>
  <c r="P36" i="29"/>
  <c r="S37" i="29"/>
  <c r="U37" i="29" s="1"/>
  <c r="S10" i="29"/>
  <c r="T38" i="29"/>
  <c r="U38" i="29" s="1"/>
  <c r="G10" i="22"/>
  <c r="V10" i="22"/>
  <c r="D11" i="22"/>
  <c r="T11" i="22" s="1"/>
  <c r="V11" i="22"/>
  <c r="D12" i="22"/>
  <c r="V12" i="22"/>
  <c r="D9" i="22"/>
  <c r="V9" i="22"/>
  <c r="D10" i="22"/>
  <c r="T10" i="22" s="1"/>
  <c r="M9" i="22"/>
  <c r="E10" i="22"/>
  <c r="W10" i="22" s="1"/>
  <c r="P8" i="22"/>
  <c r="R10" i="22"/>
  <c r="E9" i="22"/>
  <c r="W9" i="22" s="1"/>
  <c r="P9" i="22"/>
  <c r="H10" i="22"/>
  <c r="K11" i="22"/>
  <c r="W11" i="22" s="1"/>
  <c r="N12" i="22"/>
  <c r="W12" i="22" s="1"/>
  <c r="U42" i="34" l="1"/>
  <c r="U45" i="34"/>
  <c r="U43" i="34"/>
  <c r="U29" i="34"/>
  <c r="U27" i="34"/>
  <c r="U28" i="34"/>
  <c r="U30" i="34"/>
  <c r="V35" i="19"/>
  <c r="U12" i="19"/>
  <c r="U8" i="19"/>
  <c r="V36" i="19"/>
  <c r="R8" i="22"/>
  <c r="S12" i="22"/>
  <c r="V35" i="29"/>
  <c r="T8" i="22"/>
  <c r="U8" i="29"/>
  <c r="U11" i="29"/>
  <c r="V38" i="29" s="1"/>
  <c r="R9" i="22"/>
  <c r="R11" i="22"/>
  <c r="U11" i="22" s="1"/>
  <c r="S10" i="22"/>
  <c r="S11" i="22"/>
  <c r="X11" i="22"/>
  <c r="T9" i="22"/>
  <c r="T12" i="22"/>
  <c r="S9" i="22"/>
  <c r="R12" i="22"/>
  <c r="X10" i="22"/>
  <c r="X12" i="22"/>
  <c r="U8" i="22"/>
  <c r="X9" i="22"/>
  <c r="U10" i="22"/>
  <c r="Y10" i="19" l="1" a="1"/>
  <c r="Y10" i="19" s="1"/>
  <c r="Y11" i="19" a="1"/>
  <c r="Y11" i="19" s="1"/>
  <c r="Y9" i="19" a="1"/>
  <c r="Y9" i="19" s="1"/>
  <c r="Y8" i="19"/>
  <c r="Y12" i="19" a="1"/>
  <c r="Y12" i="19" s="1"/>
  <c r="V38" i="19"/>
  <c r="V37" i="19"/>
  <c r="V37" i="29"/>
  <c r="V36" i="29"/>
  <c r="Y10" i="29" a="1"/>
  <c r="Y10" i="29" s="1"/>
  <c r="Y8" i="29"/>
  <c r="Y9" i="29" a="1"/>
  <c r="Y9" i="29" s="1"/>
  <c r="Y11" i="29" a="1"/>
  <c r="Y11" i="29" s="1"/>
  <c r="Y12" i="29" a="1"/>
  <c r="Y12" i="29" s="1"/>
  <c r="U9" i="22"/>
  <c r="U12" i="22"/>
  <c r="Y12" i="22" s="1" a="1"/>
  <c r="Y12" i="22" s="1"/>
  <c r="Y9" i="22" a="1"/>
  <c r="Y9" i="22" s="1"/>
  <c r="Y11" i="22" l="1" a="1"/>
  <c r="Y11" i="22" s="1"/>
  <c r="Y8" i="22"/>
  <c r="Y10" i="22" a="1"/>
  <c r="Y10" i="22" s="1"/>
  <c r="N46" i="22" l="1"/>
  <c r="T44" i="22"/>
  <c r="R44" i="27"/>
  <c r="N50" i="22"/>
  <c r="B42" i="22"/>
  <c r="T50" i="22"/>
  <c r="N37" i="22"/>
  <c r="I38" i="22" s="1"/>
  <c r="J38" i="22" s="1"/>
  <c r="M37" i="22"/>
  <c r="L37" i="22"/>
  <c r="K38" i="22" s="1"/>
  <c r="N36" i="22"/>
  <c r="F38" i="22" s="1"/>
  <c r="G38" i="22" s="1"/>
  <c r="L36" i="22"/>
  <c r="H38" i="22" s="1"/>
  <c r="K36" i="22"/>
  <c r="F37" i="22" s="1"/>
  <c r="G37" i="22" s="1"/>
  <c r="I36" i="22"/>
  <c r="J36" i="22" s="1"/>
  <c r="N35" i="22"/>
  <c r="C38" i="22" s="1"/>
  <c r="M35" i="22"/>
  <c r="L35" i="22"/>
  <c r="E38" i="22" s="1"/>
  <c r="T38" i="22" s="1"/>
  <c r="K35" i="22"/>
  <c r="C37" i="22" s="1"/>
  <c r="I35" i="22"/>
  <c r="H35" i="22"/>
  <c r="G35" i="22"/>
  <c r="C34" i="22"/>
  <c r="T44" i="27"/>
  <c r="T40" i="27"/>
  <c r="T38" i="27"/>
  <c r="T37" i="27"/>
  <c r="B36" i="27"/>
  <c r="S35" i="27"/>
  <c r="N31" i="27"/>
  <c r="I32" i="27" s="1"/>
  <c r="J32" i="27" s="1"/>
  <c r="L31" i="27"/>
  <c r="K32" i="27" s="1"/>
  <c r="R37" i="27"/>
  <c r="N30" i="27"/>
  <c r="F32" i="27" s="1"/>
  <c r="G32" i="27" s="1"/>
  <c r="L30" i="27"/>
  <c r="M30" i="27" s="1"/>
  <c r="K30" i="27"/>
  <c r="F31" i="27" s="1"/>
  <c r="G31" i="27" s="1"/>
  <c r="I30" i="27"/>
  <c r="J30" i="27" s="1"/>
  <c r="R43" i="27"/>
  <c r="N29" i="27"/>
  <c r="C32" i="27" s="1"/>
  <c r="L29" i="27"/>
  <c r="E32" i="27" s="1"/>
  <c r="K29" i="27"/>
  <c r="C31" i="27" s="1"/>
  <c r="I29" i="27"/>
  <c r="E31" i="27" s="1"/>
  <c r="H29" i="27"/>
  <c r="C30" i="27" s="1"/>
  <c r="F29" i="27"/>
  <c r="G29" i="27" s="1"/>
  <c r="L28" i="27"/>
  <c r="R23" i="27"/>
  <c r="R22" i="27"/>
  <c r="R20" i="27"/>
  <c r="R19" i="27"/>
  <c r="R17" i="27"/>
  <c r="R16" i="27"/>
  <c r="B15" i="27"/>
  <c r="S14" i="27"/>
  <c r="N22" i="27"/>
  <c r="N10" i="27"/>
  <c r="I11" i="27" s="1"/>
  <c r="J11" i="27" s="1"/>
  <c r="L10" i="27"/>
  <c r="K11" i="27" s="1"/>
  <c r="N23" i="27"/>
  <c r="N9" i="27"/>
  <c r="F11" i="27" s="1"/>
  <c r="G11" i="27" s="1"/>
  <c r="L9" i="27"/>
  <c r="M9" i="27" s="1"/>
  <c r="K9" i="27"/>
  <c r="F10" i="27" s="1"/>
  <c r="G10" i="27" s="1"/>
  <c r="J9" i="27"/>
  <c r="I9" i="27"/>
  <c r="H10" i="27" s="1"/>
  <c r="N16" i="27"/>
  <c r="N8" i="27"/>
  <c r="C11" i="27" s="1"/>
  <c r="L8" i="27"/>
  <c r="E11" i="27" s="1"/>
  <c r="K8" i="27"/>
  <c r="C10" i="27" s="1"/>
  <c r="I8" i="27"/>
  <c r="E10" i="27" s="1"/>
  <c r="H8" i="27"/>
  <c r="C9" i="27" s="1"/>
  <c r="F8" i="27"/>
  <c r="G22" i="27"/>
  <c r="L7" i="27"/>
  <c r="I7" i="27"/>
  <c r="F7" i="27"/>
  <c r="C7" i="27"/>
  <c r="B2" i="27"/>
  <c r="B1" i="27"/>
  <c r="C36" i="22" l="1"/>
  <c r="T35" i="22"/>
  <c r="E37" i="22"/>
  <c r="S35" i="22"/>
  <c r="M36" i="22"/>
  <c r="M29" i="27"/>
  <c r="S8" i="27"/>
  <c r="U8" i="27" s="1"/>
  <c r="J8" i="27"/>
  <c r="T8" i="27"/>
  <c r="H32" i="27"/>
  <c r="T32" i="27" s="1"/>
  <c r="T10" i="27"/>
  <c r="M31" i="27"/>
  <c r="O41" i="22"/>
  <c r="I34" i="22"/>
  <c r="T49" i="22"/>
  <c r="C28" i="27"/>
  <c r="T37" i="22"/>
  <c r="S38" i="22"/>
  <c r="U38" i="22" s="1"/>
  <c r="D38" i="22"/>
  <c r="Q38" i="22" s="1"/>
  <c r="S36" i="22"/>
  <c r="D36" i="22"/>
  <c r="S37" i="22"/>
  <c r="U37" i="22" s="1"/>
  <c r="D37" i="22"/>
  <c r="F34" i="22"/>
  <c r="J35" i="22"/>
  <c r="O35" i="22" s="1"/>
  <c r="E36" i="22"/>
  <c r="T36" i="22" s="1"/>
  <c r="S40" i="22"/>
  <c r="G43" i="22"/>
  <c r="G44" i="22"/>
  <c r="G46" i="22"/>
  <c r="G47" i="22"/>
  <c r="G49" i="22"/>
  <c r="G50" i="22"/>
  <c r="H37" i="22"/>
  <c r="P37" i="22" s="1"/>
  <c r="N43" i="22"/>
  <c r="N44" i="22"/>
  <c r="N47" i="22"/>
  <c r="N49" i="22"/>
  <c r="L34" i="22"/>
  <c r="U35" i="22"/>
  <c r="S41" i="22"/>
  <c r="R43" i="22"/>
  <c r="R44" i="22"/>
  <c r="R46" i="22"/>
  <c r="R47" i="22"/>
  <c r="R49" i="22"/>
  <c r="R50" i="22"/>
  <c r="T43" i="22"/>
  <c r="T46" i="22"/>
  <c r="T47" i="22"/>
  <c r="D30" i="27"/>
  <c r="S30" i="27"/>
  <c r="S10" i="27"/>
  <c r="U10" i="27" s="1"/>
  <c r="D10" i="27"/>
  <c r="D32" i="27"/>
  <c r="P32" i="27" s="1"/>
  <c r="S32" i="27"/>
  <c r="S9" i="27"/>
  <c r="D9" i="27"/>
  <c r="S31" i="27"/>
  <c r="D31" i="27"/>
  <c r="O31" i="27" s="1"/>
  <c r="T41" i="27"/>
  <c r="T43" i="27"/>
  <c r="M8" i="27"/>
  <c r="M10" i="27"/>
  <c r="P10" i="27" s="1"/>
  <c r="D11" i="27"/>
  <c r="P11" i="27" s="1"/>
  <c r="H11" i="27"/>
  <c r="T11" i="27" s="1"/>
  <c r="S11" i="27"/>
  <c r="O13" i="27"/>
  <c r="T16" i="27"/>
  <c r="T17" i="27"/>
  <c r="T19" i="27"/>
  <c r="T20" i="27"/>
  <c r="T22" i="27"/>
  <c r="T23" i="27"/>
  <c r="F28" i="27"/>
  <c r="J29" i="27"/>
  <c r="O29" i="27" s="1"/>
  <c r="E30" i="27"/>
  <c r="T30" i="27" s="1"/>
  <c r="S34" i="27"/>
  <c r="G37" i="27"/>
  <c r="G38" i="27"/>
  <c r="G40" i="27"/>
  <c r="G41" i="27"/>
  <c r="G43" i="27"/>
  <c r="G44" i="27"/>
  <c r="S13" i="27"/>
  <c r="G16" i="27"/>
  <c r="G17" i="27"/>
  <c r="G19" i="27"/>
  <c r="G20" i="27"/>
  <c r="G23" i="27"/>
  <c r="I28" i="27"/>
  <c r="S29" i="27"/>
  <c r="H31" i="27"/>
  <c r="T31" i="27" s="1"/>
  <c r="O35" i="27"/>
  <c r="N37" i="27"/>
  <c r="N38" i="27"/>
  <c r="N40" i="27"/>
  <c r="N41" i="27"/>
  <c r="N43" i="27"/>
  <c r="N44" i="27"/>
  <c r="O34" i="27"/>
  <c r="E9" i="27"/>
  <c r="T9" i="27" s="1"/>
  <c r="G8" i="27"/>
  <c r="P8" i="27" s="1"/>
  <c r="O8" i="27"/>
  <c r="O14" i="27"/>
  <c r="N17" i="27"/>
  <c r="N19" i="27"/>
  <c r="N20" i="27"/>
  <c r="T29" i="27"/>
  <c r="R38" i="27"/>
  <c r="R40" i="27"/>
  <c r="R41" i="27"/>
  <c r="O37" i="22" l="1"/>
  <c r="O38" i="22"/>
  <c r="Q9" i="27"/>
  <c r="P38" i="22"/>
  <c r="Q36" i="22"/>
  <c r="O36" i="22"/>
  <c r="U36" i="22"/>
  <c r="U30" i="27"/>
  <c r="Q10" i="27"/>
  <c r="Q30" i="27"/>
  <c r="O10" i="27"/>
  <c r="O30" i="27"/>
  <c r="U32" i="27"/>
  <c r="Q37" i="22"/>
  <c r="R37" i="22" s="1"/>
  <c r="P36" i="22"/>
  <c r="Q35" i="22"/>
  <c r="R35" i="22" s="1"/>
  <c r="P35" i="22"/>
  <c r="R38" i="22"/>
  <c r="P9" i="27"/>
  <c r="U11" i="27"/>
  <c r="Q32" i="27"/>
  <c r="Q29" i="27"/>
  <c r="R29" i="27" s="1"/>
  <c r="O11" i="27"/>
  <c r="Q8" i="27"/>
  <c r="R8" i="27" s="1"/>
  <c r="Q31" i="27"/>
  <c r="R31" i="27" s="1"/>
  <c r="P31" i="27"/>
  <c r="O9" i="27"/>
  <c r="R9" i="27" s="1"/>
  <c r="O32" i="27"/>
  <c r="P30" i="27"/>
  <c r="Q11" i="27"/>
  <c r="U31" i="27"/>
  <c r="U29" i="27"/>
  <c r="P29" i="27"/>
  <c r="U9" i="27"/>
  <c r="R32" i="27" l="1"/>
  <c r="R11" i="27"/>
  <c r="R10" i="27"/>
  <c r="R36" i="22"/>
  <c r="V35" i="22" s="1"/>
  <c r="V29" i="27"/>
  <c r="R30" i="27"/>
  <c r="V38" i="22"/>
  <c r="V37" i="22"/>
  <c r="V32" i="27"/>
  <c r="V30" i="27"/>
  <c r="V8" i="27"/>
  <c r="V9" i="27"/>
  <c r="V10" i="27"/>
  <c r="V31" i="27"/>
  <c r="V11" i="27"/>
  <c r="V36" i="22" l="1"/>
  <c r="K44" i="25" l="1"/>
  <c r="Y50" i="25"/>
  <c r="K46" i="25"/>
  <c r="Y48" i="25"/>
  <c r="K48" i="25"/>
  <c r="Y46" i="25"/>
  <c r="K50" i="25"/>
  <c r="Y44" i="25"/>
  <c r="AC44" i="25"/>
  <c r="AC46" i="25"/>
  <c r="G48" i="25"/>
  <c r="AC48" i="25"/>
  <c r="G46" i="25"/>
  <c r="AC50" i="25"/>
  <c r="G44" i="25"/>
  <c r="D2" i="25"/>
  <c r="F8" i="25"/>
  <c r="G50" i="25"/>
  <c r="D35" i="25"/>
  <c r="V35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<sst xmlns="http://schemas.openxmlformats.org/spreadsheetml/2006/main" count="885" uniqueCount="259">
  <si>
    <t>勝点</t>
    <rPh sb="0" eb="2">
      <t>カｔ</t>
    </rPh>
    <phoneticPr fontId="1"/>
  </si>
  <si>
    <t>得点</t>
    <rPh sb="0" eb="2">
      <t>トクテｎ</t>
    </rPh>
    <phoneticPr fontId="1"/>
  </si>
  <si>
    <t>失点</t>
    <rPh sb="0" eb="2">
      <t>シｔｔ</t>
    </rPh>
    <phoneticPr fontId="1"/>
  </si>
  <si>
    <t>順位</t>
    <rPh sb="0" eb="2">
      <t>ジュン</t>
    </rPh>
    <phoneticPr fontId="1"/>
  </si>
  <si>
    <t>(〇勝点３)</t>
    <rPh sb="2" eb="3">
      <t>カ</t>
    </rPh>
    <rPh sb="3" eb="4">
      <t>テン</t>
    </rPh>
    <phoneticPr fontId="1"/>
  </si>
  <si>
    <t>(●勝点０)</t>
    <rPh sb="2" eb="3">
      <t>カ</t>
    </rPh>
    <rPh sb="3" eb="4">
      <t>テン</t>
    </rPh>
    <phoneticPr fontId="1"/>
  </si>
  <si>
    <t>(△勝点1)</t>
    <rPh sb="2" eb="3">
      <t>カ</t>
    </rPh>
    <rPh sb="3" eb="4">
      <t>テン</t>
    </rPh>
    <phoneticPr fontId="1"/>
  </si>
  <si>
    <t>勝</t>
    <rPh sb="0" eb="1">
      <t>カ</t>
    </rPh>
    <phoneticPr fontId="1"/>
  </si>
  <si>
    <t>負</t>
    <rPh sb="0" eb="1">
      <t>マケ</t>
    </rPh>
    <phoneticPr fontId="1"/>
  </si>
  <si>
    <t>分</t>
    <rPh sb="0" eb="1">
      <t>ワ</t>
    </rPh>
    <phoneticPr fontId="1"/>
  </si>
  <si>
    <t>得失点</t>
  </si>
  <si>
    <t>得点</t>
    <rPh sb="0" eb="2">
      <t>トクテン</t>
    </rPh>
    <phoneticPr fontId="1"/>
  </si>
  <si>
    <t>失点</t>
    <rPh sb="0" eb="2">
      <t>シッテン</t>
    </rPh>
    <phoneticPr fontId="1"/>
  </si>
  <si>
    <t>○</t>
  </si>
  <si>
    <t>試合時間</t>
    <rPh sb="0" eb="2">
      <t>シアイ</t>
    </rPh>
    <rPh sb="2" eb="4">
      <t>ジカン</t>
    </rPh>
    <phoneticPr fontId="1"/>
  </si>
  <si>
    <t>チーム名</t>
    <rPh sb="3" eb="4">
      <t>メイ</t>
    </rPh>
    <phoneticPr fontId="1"/>
  </si>
  <si>
    <t>審判</t>
    <rPh sb="0" eb="2">
      <t>シンパン</t>
    </rPh>
    <phoneticPr fontId="1"/>
  </si>
  <si>
    <t>第１試合</t>
    <rPh sb="0" eb="1">
      <t>ダイ</t>
    </rPh>
    <rPh sb="2" eb="4">
      <t>シアイ</t>
    </rPh>
    <phoneticPr fontId="1"/>
  </si>
  <si>
    <t>ＶＳ</t>
  </si>
  <si>
    <t>第２試合</t>
    <rPh sb="0" eb="1">
      <t>ダイ</t>
    </rPh>
    <rPh sb="2" eb="4">
      <t>シアイ</t>
    </rPh>
    <phoneticPr fontId="1"/>
  </si>
  <si>
    <t>第３試合</t>
    <rPh sb="0" eb="1">
      <t>ダイ</t>
    </rPh>
    <rPh sb="2" eb="4">
      <t>シアイ</t>
    </rPh>
    <phoneticPr fontId="1"/>
  </si>
  <si>
    <t>第４試合</t>
    <rPh sb="0" eb="1">
      <t>ダイ</t>
    </rPh>
    <rPh sb="2" eb="4">
      <t>シアイ</t>
    </rPh>
    <phoneticPr fontId="1"/>
  </si>
  <si>
    <t>第５試合</t>
    <rPh sb="0" eb="1">
      <t>ダイ</t>
    </rPh>
    <rPh sb="2" eb="4">
      <t>シアイ</t>
    </rPh>
    <phoneticPr fontId="1"/>
  </si>
  <si>
    <t>第６試合</t>
    <rPh sb="0" eb="1">
      <t>ダイ</t>
    </rPh>
    <rPh sb="2" eb="4">
      <t>シアイ</t>
    </rPh>
    <phoneticPr fontId="1"/>
  </si>
  <si>
    <t>Aブロック</t>
    <phoneticPr fontId="1"/>
  </si>
  <si>
    <t>●</t>
    <phoneticPr fontId="1"/>
  </si>
  <si>
    <t>△</t>
    <phoneticPr fontId="1"/>
  </si>
  <si>
    <t>ＶＳ</t>
    <phoneticPr fontId="1"/>
  </si>
  <si>
    <t>Cブロック</t>
    <phoneticPr fontId="1"/>
  </si>
  <si>
    <t>Eブロック</t>
    <phoneticPr fontId="1"/>
  </si>
  <si>
    <t>Fブロック</t>
    <phoneticPr fontId="1"/>
  </si>
  <si>
    <t>A1</t>
    <phoneticPr fontId="1"/>
  </si>
  <si>
    <t>H2</t>
    <phoneticPr fontId="1"/>
  </si>
  <si>
    <t>B1</t>
    <phoneticPr fontId="1"/>
  </si>
  <si>
    <t>G2</t>
    <phoneticPr fontId="1"/>
  </si>
  <si>
    <t>C1</t>
    <phoneticPr fontId="1"/>
  </si>
  <si>
    <t>F2</t>
    <phoneticPr fontId="1"/>
  </si>
  <si>
    <t>D1</t>
    <phoneticPr fontId="1"/>
  </si>
  <si>
    <t>E2</t>
    <phoneticPr fontId="1"/>
  </si>
  <si>
    <t>E1</t>
    <phoneticPr fontId="1"/>
  </si>
  <si>
    <t>D2</t>
    <phoneticPr fontId="1"/>
  </si>
  <si>
    <t>F1</t>
    <phoneticPr fontId="1"/>
  </si>
  <si>
    <t>C2</t>
    <phoneticPr fontId="1"/>
  </si>
  <si>
    <t>G1</t>
    <phoneticPr fontId="1"/>
  </si>
  <si>
    <t>B2</t>
    <phoneticPr fontId="1"/>
  </si>
  <si>
    <t>H1</t>
    <phoneticPr fontId="1"/>
  </si>
  <si>
    <t>A2</t>
    <phoneticPr fontId="1"/>
  </si>
  <si>
    <t>A-1</t>
    <phoneticPr fontId="14"/>
  </si>
  <si>
    <t>H-2</t>
    <phoneticPr fontId="14"/>
  </si>
  <si>
    <t>B-1</t>
    <phoneticPr fontId="14"/>
  </si>
  <si>
    <t>G-2</t>
    <phoneticPr fontId="14"/>
  </si>
  <si>
    <t>C-1</t>
    <phoneticPr fontId="14"/>
  </si>
  <si>
    <t>F-2</t>
    <phoneticPr fontId="14"/>
  </si>
  <si>
    <t>D-1</t>
    <phoneticPr fontId="14"/>
  </si>
  <si>
    <t>E-2</t>
    <phoneticPr fontId="14"/>
  </si>
  <si>
    <t>E-1</t>
    <phoneticPr fontId="14"/>
  </si>
  <si>
    <t>D-2</t>
    <phoneticPr fontId="14"/>
  </si>
  <si>
    <t>F-1</t>
    <phoneticPr fontId="14"/>
  </si>
  <si>
    <t>C-2</t>
    <phoneticPr fontId="14"/>
  </si>
  <si>
    <t>G-1</t>
    <phoneticPr fontId="14"/>
  </si>
  <si>
    <t>B-2</t>
    <phoneticPr fontId="14"/>
  </si>
  <si>
    <t>H-1</t>
    <phoneticPr fontId="14"/>
  </si>
  <si>
    <t>A-2</t>
    <phoneticPr fontId="14"/>
  </si>
  <si>
    <t>順</t>
    <rPh sb="0" eb="1">
      <t>ジュン</t>
    </rPh>
    <phoneticPr fontId="14"/>
  </si>
  <si>
    <t>開始時間</t>
    <rPh sb="0" eb="2">
      <t>カイシ</t>
    </rPh>
    <rPh sb="2" eb="4">
      <t>ジカン</t>
    </rPh>
    <phoneticPr fontId="14"/>
  </si>
  <si>
    <t>対　戦</t>
    <rPh sb="0" eb="1">
      <t>タイ</t>
    </rPh>
    <rPh sb="2" eb="3">
      <t>イクサ</t>
    </rPh>
    <phoneticPr fontId="14"/>
  </si>
  <si>
    <t>審　判</t>
    <rPh sb="0" eb="1">
      <t>シン</t>
    </rPh>
    <rPh sb="2" eb="3">
      <t>ハン</t>
    </rPh>
    <phoneticPr fontId="14"/>
  </si>
  <si>
    <t>ＶＳ</t>
    <phoneticPr fontId="14"/>
  </si>
  <si>
    <t>ＶＳ</t>
    <phoneticPr fontId="14"/>
  </si>
  <si>
    <t xml:space="preserve"> </t>
    <phoneticPr fontId="14"/>
  </si>
  <si>
    <t>A-2</t>
  </si>
  <si>
    <t>A-2</t>
    <phoneticPr fontId="1"/>
  </si>
  <si>
    <t>A-4</t>
  </si>
  <si>
    <t>A-4</t>
    <phoneticPr fontId="14"/>
  </si>
  <si>
    <t>A-1</t>
    <phoneticPr fontId="14"/>
  </si>
  <si>
    <t>A-3</t>
  </si>
  <si>
    <t>A-3</t>
    <phoneticPr fontId="14"/>
  </si>
  <si>
    <t>A-1勝者</t>
    <rPh sb="3" eb="5">
      <t>ショウシャ</t>
    </rPh>
    <phoneticPr fontId="14"/>
  </si>
  <si>
    <t>A-2勝者</t>
    <rPh sb="3" eb="5">
      <t>ショウシャ</t>
    </rPh>
    <phoneticPr fontId="14"/>
  </si>
  <si>
    <t>A-3勝者</t>
    <rPh sb="3" eb="5">
      <t>ショウシャ</t>
    </rPh>
    <phoneticPr fontId="14"/>
  </si>
  <si>
    <t>A-4勝者</t>
    <rPh sb="3" eb="5">
      <t>ショウシャ</t>
    </rPh>
    <phoneticPr fontId="14"/>
  </si>
  <si>
    <t>A-5</t>
  </si>
  <si>
    <t>A-5</t>
    <phoneticPr fontId="1"/>
  </si>
  <si>
    <t>A-6</t>
  </si>
  <si>
    <t>A-7</t>
  </si>
  <si>
    <t>B-2</t>
  </si>
  <si>
    <t>B-3</t>
  </si>
  <si>
    <t>B-4</t>
  </si>
  <si>
    <t>B-4</t>
    <phoneticPr fontId="1"/>
  </si>
  <si>
    <t>B-5</t>
  </si>
  <si>
    <t>B-5</t>
    <phoneticPr fontId="1"/>
  </si>
  <si>
    <t>B-6</t>
  </si>
  <si>
    <t>B-6</t>
    <phoneticPr fontId="1"/>
  </si>
  <si>
    <t>B-7</t>
  </si>
  <si>
    <t>B-1</t>
    <phoneticPr fontId="14"/>
  </si>
  <si>
    <t>B-4</t>
    <phoneticPr fontId="14"/>
  </si>
  <si>
    <t>B-3</t>
    <phoneticPr fontId="14"/>
  </si>
  <si>
    <t>B-1勝者</t>
    <rPh sb="3" eb="5">
      <t>ショウシャ</t>
    </rPh>
    <phoneticPr fontId="14"/>
  </si>
  <si>
    <t>B2勝者</t>
    <rPh sb="2" eb="4">
      <t>ショウシャ</t>
    </rPh>
    <phoneticPr fontId="14"/>
  </si>
  <si>
    <t>B3勝者</t>
    <rPh sb="2" eb="4">
      <t>ショウシャ</t>
    </rPh>
    <phoneticPr fontId="14"/>
  </si>
  <si>
    <t>B4勝者</t>
    <rPh sb="2" eb="4">
      <t>ショウシャ</t>
    </rPh>
    <phoneticPr fontId="14"/>
  </si>
  <si>
    <t>A-5勝者</t>
    <rPh sb="3" eb="5">
      <t>ショウシャ</t>
    </rPh>
    <phoneticPr fontId="14"/>
  </si>
  <si>
    <t>A-6勝者</t>
    <rPh sb="3" eb="5">
      <t>ショウシャ</t>
    </rPh>
    <phoneticPr fontId="14"/>
  </si>
  <si>
    <t>A-5の敗者</t>
    <rPh sb="4" eb="6">
      <t>ハイシャ</t>
    </rPh>
    <phoneticPr fontId="14"/>
  </si>
  <si>
    <t>A-6の敗者</t>
    <rPh sb="4" eb="6">
      <t>ハイシャ</t>
    </rPh>
    <phoneticPr fontId="14"/>
  </si>
  <si>
    <t>B5勝者</t>
    <rPh sb="2" eb="4">
      <t>ショウシャ</t>
    </rPh>
    <phoneticPr fontId="14"/>
  </si>
  <si>
    <t>B6勝者</t>
    <rPh sb="2" eb="4">
      <t>ショウシャ</t>
    </rPh>
    <phoneticPr fontId="14"/>
  </si>
  <si>
    <t>B-5の敗者</t>
    <rPh sb="4" eb="6">
      <t>ハイシャ</t>
    </rPh>
    <phoneticPr fontId="14"/>
  </si>
  <si>
    <t>B-6の敗者</t>
    <rPh sb="4" eb="6">
      <t>ハイシャ</t>
    </rPh>
    <phoneticPr fontId="14"/>
  </si>
  <si>
    <t>Bブロック</t>
    <phoneticPr fontId="1"/>
  </si>
  <si>
    <t>Dブロック</t>
    <phoneticPr fontId="1"/>
  </si>
  <si>
    <t>Gブロック</t>
    <phoneticPr fontId="1"/>
  </si>
  <si>
    <t>A-1</t>
    <phoneticPr fontId="1"/>
  </si>
  <si>
    <t>A-3</t>
    <phoneticPr fontId="1"/>
  </si>
  <si>
    <t>A-4</t>
    <phoneticPr fontId="1"/>
  </si>
  <si>
    <t>A-6</t>
    <phoneticPr fontId="1"/>
  </si>
  <si>
    <t>A-7</t>
    <phoneticPr fontId="1"/>
  </si>
  <si>
    <t>B-1</t>
    <phoneticPr fontId="1"/>
  </si>
  <si>
    <t>B-2</t>
    <phoneticPr fontId="1"/>
  </si>
  <si>
    <t>B-3</t>
    <phoneticPr fontId="1"/>
  </si>
  <si>
    <t>B-7</t>
    <phoneticPr fontId="1"/>
  </si>
  <si>
    <t>No</t>
    <phoneticPr fontId="1"/>
  </si>
  <si>
    <t>Aブロック</t>
    <phoneticPr fontId="1"/>
  </si>
  <si>
    <t>Bブロック</t>
    <phoneticPr fontId="1"/>
  </si>
  <si>
    <t>Cブロック</t>
    <phoneticPr fontId="1"/>
  </si>
  <si>
    <t>Dブロック</t>
    <phoneticPr fontId="1"/>
  </si>
  <si>
    <t>Eブロック</t>
    <phoneticPr fontId="1"/>
  </si>
  <si>
    <t>Fブロック</t>
    <phoneticPr fontId="1"/>
  </si>
  <si>
    <t>Gブロック</t>
    <phoneticPr fontId="1"/>
  </si>
  <si>
    <t>Hブロック</t>
    <phoneticPr fontId="1"/>
  </si>
  <si>
    <t>○</t>
    <phoneticPr fontId="1"/>
  </si>
  <si>
    <t>【せたな町民体育館】</t>
    <phoneticPr fontId="1"/>
  </si>
  <si>
    <t>A-3の勝者</t>
    <rPh sb="4" eb="5">
      <t>カ</t>
    </rPh>
    <rPh sb="5" eb="6">
      <t>シャ</t>
    </rPh>
    <phoneticPr fontId="14"/>
  </si>
  <si>
    <t>A-4の勝者</t>
    <rPh sb="4" eb="6">
      <t>ショウシャ</t>
    </rPh>
    <phoneticPr fontId="14"/>
  </si>
  <si>
    <t>A-1の勝者</t>
    <rPh sb="4" eb="6">
      <t>ショウシャ</t>
    </rPh>
    <phoneticPr fontId="14"/>
  </si>
  <si>
    <t>A-2の勝者</t>
    <rPh sb="4" eb="6">
      <t>ショウシャ</t>
    </rPh>
    <phoneticPr fontId="14"/>
  </si>
  <si>
    <t>B-3の勝者</t>
    <rPh sb="4" eb="5">
      <t>カ</t>
    </rPh>
    <rPh sb="5" eb="6">
      <t>シャ</t>
    </rPh>
    <phoneticPr fontId="14"/>
  </si>
  <si>
    <t>B-4の勝者</t>
    <rPh sb="4" eb="6">
      <t>ショウシャ</t>
    </rPh>
    <phoneticPr fontId="14"/>
  </si>
  <si>
    <t>B-1の勝者</t>
    <rPh sb="4" eb="6">
      <t>ショウシャ</t>
    </rPh>
    <phoneticPr fontId="14"/>
  </si>
  <si>
    <t>B-2の勝者</t>
    <rPh sb="4" eb="6">
      <t>ショウシャ</t>
    </rPh>
    <phoneticPr fontId="14"/>
  </si>
  <si>
    <t xml:space="preserve">アップ時間は初戦前のみ30分程度2回戦以降は10分程度 </t>
    <rPh sb="3" eb="5">
      <t>ジカン</t>
    </rPh>
    <rPh sb="6" eb="8">
      <t>ショセン</t>
    </rPh>
    <rPh sb="8" eb="9">
      <t>マエ</t>
    </rPh>
    <rPh sb="13" eb="14">
      <t>フン</t>
    </rPh>
    <rPh sb="14" eb="16">
      <t>テイド</t>
    </rPh>
    <rPh sb="17" eb="19">
      <t>カイセン</t>
    </rPh>
    <rPh sb="19" eb="21">
      <t>イコウ</t>
    </rPh>
    <rPh sb="24" eb="25">
      <t>フン</t>
    </rPh>
    <rPh sb="25" eb="27">
      <t>テイド</t>
    </rPh>
    <phoneticPr fontId="14"/>
  </si>
  <si>
    <t>【北斗市立浜分小学校】</t>
    <rPh sb="1" eb="3">
      <t>ホクト</t>
    </rPh>
    <rPh sb="3" eb="5">
      <t>シリツ</t>
    </rPh>
    <rPh sb="5" eb="7">
      <t>ハマワ</t>
    </rPh>
    <rPh sb="7" eb="10">
      <t>ショウガッコウ</t>
    </rPh>
    <phoneticPr fontId="1"/>
  </si>
  <si>
    <t>インターバル</t>
    <phoneticPr fontId="1"/>
  </si>
  <si>
    <t>初戦は試合時間27分に対して1時間間隔での試合スケジュールにしてありますので十分アップ時間はあります。</t>
    <rPh sb="0" eb="2">
      <t>ショセン</t>
    </rPh>
    <rPh sb="3" eb="5">
      <t>シアイ</t>
    </rPh>
    <rPh sb="5" eb="7">
      <t>ジカン</t>
    </rPh>
    <rPh sb="9" eb="10">
      <t>フン</t>
    </rPh>
    <rPh sb="11" eb="12">
      <t>タイ</t>
    </rPh>
    <rPh sb="15" eb="17">
      <t>ジカン</t>
    </rPh>
    <rPh sb="17" eb="19">
      <t>カンカク</t>
    </rPh>
    <rPh sb="21" eb="23">
      <t>シアイ</t>
    </rPh>
    <rPh sb="38" eb="40">
      <t>ジュウブン</t>
    </rPh>
    <rPh sb="43" eb="45">
      <t>ジカン</t>
    </rPh>
    <phoneticPr fontId="1"/>
  </si>
  <si>
    <t>：</t>
  </si>
  <si>
    <t>：</t>
    <phoneticPr fontId="1"/>
  </si>
  <si>
    <t>2回戦以降のアップは10分程度になります。</t>
    <rPh sb="1" eb="3">
      <t>カイセン</t>
    </rPh>
    <rPh sb="3" eb="5">
      <t>イコウ</t>
    </rPh>
    <rPh sb="12" eb="13">
      <t>フン</t>
    </rPh>
    <rPh sb="13" eb="15">
      <t>テイド</t>
    </rPh>
    <phoneticPr fontId="1"/>
  </si>
  <si>
    <t>9：00開場</t>
    <rPh sb="4" eb="6">
      <t>カイジョウ</t>
    </rPh>
    <phoneticPr fontId="1"/>
  </si>
  <si>
    <t>９：００開場</t>
    <phoneticPr fontId="1"/>
  </si>
  <si>
    <t>第７試合</t>
    <rPh sb="0" eb="1">
      <t>ダイ</t>
    </rPh>
    <rPh sb="2" eb="4">
      <t>シアイ</t>
    </rPh>
    <phoneticPr fontId="1"/>
  </si>
  <si>
    <t>第８試合</t>
    <rPh sb="0" eb="1">
      <t>ダイ</t>
    </rPh>
    <rPh sb="2" eb="4">
      <t>シアイ</t>
    </rPh>
    <phoneticPr fontId="1"/>
  </si>
  <si>
    <t>第９試合</t>
    <rPh sb="0" eb="1">
      <t>ダイ</t>
    </rPh>
    <rPh sb="2" eb="4">
      <t>シアイ</t>
    </rPh>
    <phoneticPr fontId="1"/>
  </si>
  <si>
    <t>第１０試合</t>
    <rPh sb="0" eb="1">
      <t>ダイ</t>
    </rPh>
    <rPh sb="3" eb="5">
      <t>シアイ</t>
    </rPh>
    <phoneticPr fontId="1"/>
  </si>
  <si>
    <t>◇　令和6年11月30日（土）予選リーグ　◇</t>
    <rPh sb="2" eb="3">
      <t>レイ</t>
    </rPh>
    <rPh sb="3" eb="4">
      <t>ワ</t>
    </rPh>
    <rPh sb="5" eb="6">
      <t>ネン</t>
    </rPh>
    <phoneticPr fontId="1"/>
  </si>
  <si>
    <t>◇　令和6年12月1日（日）決勝トーナメント　◇</t>
    <rPh sb="2" eb="3">
      <t>レイ</t>
    </rPh>
    <rPh sb="3" eb="4">
      <t>ワ</t>
    </rPh>
    <rPh sb="5" eb="6">
      <t>ネン</t>
    </rPh>
    <rPh sb="8" eb="9">
      <t>ガツ</t>
    </rPh>
    <rPh sb="10" eb="11">
      <t>ニチ</t>
    </rPh>
    <rPh sb="12" eb="13">
      <t>ニチ</t>
    </rPh>
    <rPh sb="14" eb="16">
      <t>ケッショウ</t>
    </rPh>
    <phoneticPr fontId="1"/>
  </si>
  <si>
    <t>第４２回　函館東ライオンズ杯　U-１２　フットサル大会</t>
    <rPh sb="0" eb="1">
      <t>ダイカイゼンニッポンショウネンタイカイハコダテヨセン</t>
    </rPh>
    <rPh sb="5" eb="7">
      <t>ハコダテ</t>
    </rPh>
    <phoneticPr fontId="1"/>
  </si>
  <si>
    <t>A-7勝者</t>
    <rPh sb="3" eb="5">
      <t>ショウシャ</t>
    </rPh>
    <phoneticPr fontId="14"/>
  </si>
  <si>
    <t>B-7勝者</t>
    <rPh sb="3" eb="5">
      <t>ショウシャ</t>
    </rPh>
    <phoneticPr fontId="14"/>
  </si>
  <si>
    <t>A-7の敗者</t>
    <rPh sb="4" eb="6">
      <t>ハイシャ</t>
    </rPh>
    <phoneticPr fontId="14"/>
  </si>
  <si>
    <t>B-7の敗者</t>
    <rPh sb="4" eb="6">
      <t>ハイシャ</t>
    </rPh>
    <phoneticPr fontId="14"/>
  </si>
  <si>
    <t>【北斗市総合育館会場B】</t>
    <rPh sb="1" eb="4">
      <t>ホクトシ</t>
    </rPh>
    <rPh sb="4" eb="6">
      <t>ソウゴウ</t>
    </rPh>
    <phoneticPr fontId="14"/>
  </si>
  <si>
    <t>【北斗市総合育館会場A】</t>
    <rPh sb="1" eb="4">
      <t>ホクトシ</t>
    </rPh>
    <rPh sb="4" eb="6">
      <t>ソウゴウ</t>
    </rPh>
    <phoneticPr fontId="14"/>
  </si>
  <si>
    <t>【試合時間】12分–3分-12分　</t>
    <phoneticPr fontId="14"/>
  </si>
  <si>
    <t>※決勝トーナメントでのアップは駐車場、管内の混雑を防止するため、各試合前に行いますので、１回戦は試合開始３０分前</t>
    <rPh sb="1" eb="3">
      <t>ケッショウ</t>
    </rPh>
    <rPh sb="15" eb="17">
      <t>チュウシャ</t>
    </rPh>
    <rPh sb="17" eb="18">
      <t>バ</t>
    </rPh>
    <rPh sb="19" eb="21">
      <t>カンナイ</t>
    </rPh>
    <rPh sb="22" eb="24">
      <t>コンザツ</t>
    </rPh>
    <rPh sb="25" eb="27">
      <t>ボウシ</t>
    </rPh>
    <rPh sb="32" eb="33">
      <t>カク</t>
    </rPh>
    <rPh sb="33" eb="35">
      <t>シアイ</t>
    </rPh>
    <rPh sb="35" eb="36">
      <t>マエ</t>
    </rPh>
    <rPh sb="45" eb="47">
      <t>カイセン</t>
    </rPh>
    <rPh sb="48" eb="50">
      <t>シアイ</t>
    </rPh>
    <rPh sb="50" eb="52">
      <t>カイシ</t>
    </rPh>
    <rPh sb="54" eb="56">
      <t>フンマエ</t>
    </rPh>
    <phoneticPr fontId="1"/>
  </si>
  <si>
    <t>くらいに来ると良いと思います。</t>
    <rPh sb="4" eb="5">
      <t>ク</t>
    </rPh>
    <rPh sb="7" eb="8">
      <t>ヨ</t>
    </rPh>
    <rPh sb="10" eb="11">
      <t>オモ</t>
    </rPh>
    <phoneticPr fontId="1"/>
  </si>
  <si>
    <t>【福島町総合体育館】</t>
    <rPh sb="1" eb="4">
      <t>フクシマチョウ</t>
    </rPh>
    <rPh sb="4" eb="6">
      <t>ソウゴウ</t>
    </rPh>
    <rPh sb="6" eb="9">
      <t>タイイクカン</t>
    </rPh>
    <phoneticPr fontId="1"/>
  </si>
  <si>
    <t>【恵山総合体育館】</t>
    <rPh sb="1" eb="5">
      <t>エサンソウゴウ</t>
    </rPh>
    <phoneticPr fontId="1"/>
  </si>
  <si>
    <t>【試合時間】8分–2分-8分　※コートチェンジはすばやく。</t>
    <rPh sb="10" eb="11">
      <t>フン</t>
    </rPh>
    <phoneticPr fontId="1"/>
  </si>
  <si>
    <t>【試合時間】7分–2分-7分　※コートチェンジはすばやく。</t>
    <rPh sb="10" eb="11">
      <t>フン</t>
    </rPh>
    <phoneticPr fontId="1"/>
  </si>
  <si>
    <t>１０：００開場</t>
    <phoneticPr fontId="1"/>
  </si>
  <si>
    <t>【北斗市立総合体育館A】</t>
    <rPh sb="1" eb="3">
      <t>ホクト</t>
    </rPh>
    <rPh sb="3" eb="5">
      <t>シリツ</t>
    </rPh>
    <rPh sb="5" eb="7">
      <t>ソウゴウ</t>
    </rPh>
    <rPh sb="7" eb="10">
      <t>タイイクカン</t>
    </rPh>
    <phoneticPr fontId="1"/>
  </si>
  <si>
    <t>【北斗市立総合体育館B】</t>
    <rPh sb="1" eb="3">
      <t>ホクト</t>
    </rPh>
    <rPh sb="3" eb="5">
      <t>シリツ</t>
    </rPh>
    <rPh sb="5" eb="7">
      <t>ソウゴウ</t>
    </rPh>
    <rPh sb="7" eb="10">
      <t>タイイクカン</t>
    </rPh>
    <phoneticPr fontId="1"/>
  </si>
  <si>
    <t>A-８</t>
    <phoneticPr fontId="1"/>
  </si>
  <si>
    <t>A-8</t>
    <phoneticPr fontId="1"/>
  </si>
  <si>
    <t>ゴール使用アップ</t>
    <rPh sb="3" eb="5">
      <t>シヨウ</t>
    </rPh>
    <phoneticPr fontId="1"/>
  </si>
  <si>
    <t>9:25～9:35</t>
    <phoneticPr fontId="1"/>
  </si>
  <si>
    <t>9:45～9:55</t>
    <phoneticPr fontId="1"/>
  </si>
  <si>
    <t>9:35～9:45</t>
    <phoneticPr fontId="1"/>
  </si>
  <si>
    <t>１３：３０開場</t>
    <phoneticPr fontId="1"/>
  </si>
  <si>
    <t>13:55～14:05</t>
    <phoneticPr fontId="1"/>
  </si>
  <si>
    <t>14:05～14:15</t>
    <phoneticPr fontId="1"/>
  </si>
  <si>
    <t>10:25～10:35</t>
    <phoneticPr fontId="1"/>
  </si>
  <si>
    <t>10:45～10:55</t>
    <phoneticPr fontId="1"/>
  </si>
  <si>
    <t>10:35～10:45</t>
    <phoneticPr fontId="1"/>
  </si>
  <si>
    <t>10時～フリーアップ</t>
    <rPh sb="2" eb="3">
      <t>ジ</t>
    </rPh>
    <phoneticPr fontId="1"/>
  </si>
  <si>
    <t>9時～フリーアップ</t>
    <rPh sb="1" eb="2">
      <t>ジ</t>
    </rPh>
    <phoneticPr fontId="1"/>
  </si>
  <si>
    <t>13時30分～フリーアップ</t>
    <rPh sb="2" eb="3">
      <t>ジ</t>
    </rPh>
    <rPh sb="5" eb="6">
      <t>フン</t>
    </rPh>
    <phoneticPr fontId="1"/>
  </si>
  <si>
    <t>(〇勝点３)</t>
    <phoneticPr fontId="1"/>
  </si>
  <si>
    <t>(●勝点０)</t>
    <phoneticPr fontId="1"/>
  </si>
  <si>
    <t>(△勝点1)</t>
    <phoneticPr fontId="1"/>
  </si>
  <si>
    <t>松前サッカー少年団</t>
    <phoneticPr fontId="1"/>
  </si>
  <si>
    <t>グランツ東山ＦＣ</t>
    <phoneticPr fontId="1"/>
  </si>
  <si>
    <t>せたなジュニアFC</t>
    <phoneticPr fontId="1"/>
  </si>
  <si>
    <t>浜分FC</t>
    <phoneticPr fontId="1"/>
  </si>
  <si>
    <t>サン・スポーツクラブ 1st</t>
    <phoneticPr fontId="1"/>
  </si>
  <si>
    <t>サン・スポーツクラブ 2nd</t>
    <phoneticPr fontId="1"/>
  </si>
  <si>
    <t>サン・スポーツクラブ 3nd</t>
    <phoneticPr fontId="1"/>
  </si>
  <si>
    <t>函館サッカースクールイエロー</t>
    <phoneticPr fontId="1"/>
  </si>
  <si>
    <t>函館サッカースクールホワイト</t>
    <phoneticPr fontId="1"/>
  </si>
  <si>
    <t xml:space="preserve">函館サッカースクールU-11  </t>
    <phoneticPr fontId="1"/>
  </si>
  <si>
    <t>MAT FOOTBALL CLUB</t>
    <phoneticPr fontId="1"/>
  </si>
  <si>
    <t>函館桔梗サッカー少年団leaf</t>
    <phoneticPr fontId="1"/>
  </si>
  <si>
    <t>函館桔梗サッカー少年団sky</t>
    <phoneticPr fontId="1"/>
  </si>
  <si>
    <t>日吉ヶ丘サッカー少年団</t>
    <phoneticPr fontId="1"/>
  </si>
  <si>
    <t>八幡サッカースポーツ少年団</t>
    <phoneticPr fontId="1"/>
  </si>
  <si>
    <t>鷲の木サッカー少年団イーグルス</t>
    <phoneticPr fontId="1"/>
  </si>
  <si>
    <t>Spread Eagle Jr.FC</t>
    <phoneticPr fontId="1"/>
  </si>
  <si>
    <t>Spread Eagle Jr.FC 2nd</t>
    <phoneticPr fontId="1"/>
  </si>
  <si>
    <t>プレイフルジュニア</t>
    <phoneticPr fontId="1"/>
  </si>
  <si>
    <t>プレイフルRASE</t>
    <phoneticPr fontId="1"/>
  </si>
  <si>
    <t>プレイフルSUN</t>
    <phoneticPr fontId="1"/>
  </si>
  <si>
    <t>AVENDA FC  チャコール</t>
    <phoneticPr fontId="1"/>
  </si>
  <si>
    <t>AVENDA FC ホワイト</t>
    <phoneticPr fontId="1"/>
  </si>
  <si>
    <t>AVENDA FC ライム</t>
    <phoneticPr fontId="1"/>
  </si>
  <si>
    <t>函館ジュニオールFC ブルー</t>
    <phoneticPr fontId="1"/>
  </si>
  <si>
    <t>函館ジュニオールFC ホワイト</t>
    <phoneticPr fontId="1"/>
  </si>
  <si>
    <t>フロンティアトルナーレFC U-12</t>
    <phoneticPr fontId="1"/>
  </si>
  <si>
    <t>函館港FC</t>
    <phoneticPr fontId="1"/>
  </si>
  <si>
    <t>CORAZON   FC</t>
    <phoneticPr fontId="1"/>
  </si>
  <si>
    <t>今金サッカー少年団</t>
    <phoneticPr fontId="1"/>
  </si>
  <si>
    <t>SSS八雲</t>
    <phoneticPr fontId="1"/>
  </si>
  <si>
    <t>アストーレ鍛神FC</t>
    <phoneticPr fontId="1"/>
  </si>
  <si>
    <t>函館西部FC</t>
    <phoneticPr fontId="1"/>
  </si>
  <si>
    <t>七飯フェアネスサッカー少年団</t>
    <phoneticPr fontId="1"/>
  </si>
  <si>
    <t>知内FC</t>
    <phoneticPr fontId="1"/>
  </si>
  <si>
    <t>アストーレ</t>
    <phoneticPr fontId="1"/>
  </si>
  <si>
    <t>今 金</t>
    <phoneticPr fontId="1"/>
  </si>
  <si>
    <t>松 前</t>
    <phoneticPr fontId="1"/>
  </si>
  <si>
    <t>港 FC</t>
    <phoneticPr fontId="1"/>
  </si>
  <si>
    <t>グランツ</t>
    <phoneticPr fontId="1"/>
  </si>
  <si>
    <t>スクールホワイト</t>
    <phoneticPr fontId="1"/>
  </si>
  <si>
    <t>八 幡</t>
    <phoneticPr fontId="1"/>
  </si>
  <si>
    <t>プレイフルRASE</t>
  </si>
  <si>
    <t>せ た な</t>
    <phoneticPr fontId="1"/>
  </si>
  <si>
    <t>スクールイエロー</t>
    <phoneticPr fontId="1"/>
  </si>
  <si>
    <t>ジュニオール ホワイト</t>
    <phoneticPr fontId="1"/>
  </si>
  <si>
    <t>八 雲</t>
    <phoneticPr fontId="1"/>
  </si>
  <si>
    <t>サン・スポ2nd</t>
    <phoneticPr fontId="1"/>
  </si>
  <si>
    <t xml:space="preserve">CORAZON  </t>
    <phoneticPr fontId="1"/>
  </si>
  <si>
    <t xml:space="preserve">浜 分 </t>
    <phoneticPr fontId="1"/>
  </si>
  <si>
    <t xml:space="preserve"> Eagle </t>
    <phoneticPr fontId="1"/>
  </si>
  <si>
    <t>知 内</t>
    <phoneticPr fontId="1"/>
  </si>
  <si>
    <t>AVENDA ホワイト</t>
    <phoneticPr fontId="1"/>
  </si>
  <si>
    <t xml:space="preserve">スクールU-11  </t>
    <phoneticPr fontId="1"/>
  </si>
  <si>
    <t>西 部</t>
    <phoneticPr fontId="1"/>
  </si>
  <si>
    <t>日 吉</t>
    <phoneticPr fontId="1"/>
  </si>
  <si>
    <t>AVENDA チャコール</t>
    <phoneticPr fontId="1"/>
  </si>
  <si>
    <t>フロンティア</t>
    <phoneticPr fontId="1"/>
  </si>
  <si>
    <t>桔梗 sky</t>
    <phoneticPr fontId="1"/>
  </si>
  <si>
    <t>サン・スポ 1st</t>
    <phoneticPr fontId="1"/>
  </si>
  <si>
    <t>桔梗 leaf</t>
    <phoneticPr fontId="1"/>
  </si>
  <si>
    <t>鷲 の 木</t>
    <phoneticPr fontId="1"/>
  </si>
  <si>
    <t>Eagle 2nd</t>
    <phoneticPr fontId="1"/>
  </si>
  <si>
    <t>ジュニオール ブルー</t>
    <phoneticPr fontId="1"/>
  </si>
  <si>
    <t xml:space="preserve">M A T </t>
    <phoneticPr fontId="1"/>
  </si>
  <si>
    <t>プレイフルジュニア</t>
  </si>
  <si>
    <t>AVENDA ライム</t>
    <phoneticPr fontId="1"/>
  </si>
  <si>
    <t>七 飯</t>
    <phoneticPr fontId="1"/>
  </si>
  <si>
    <t>サン・スポ3nd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</si>
</sst>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5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0"/>
      <name val="游ゴシック"/>
      <family val="2"/>
      <charset val="128"/>
      <scheme val="minor"/>
    </font>
    <font>
      <sz val="8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4"/>
      <color theme="1"/>
      <name val="HG創英角ｺﾞｼｯｸUB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P創英角ｺﾞｼｯｸUB"/>
      <family val="3"/>
      <charset val="128"/>
    </font>
    <font>
      <sz val="9"/>
      <color theme="1"/>
      <name val="HG丸ｺﾞｼｯｸM-PRO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theme="1"/>
      <name val="游ゴシック"/>
      <family val="2"/>
      <charset val="128"/>
      <scheme val="minor"/>
    </font>
    <font>
      <b/>
      <sz val="11"/>
      <color theme="1"/>
      <name val="HGP創英角ｺﾞｼｯｸUB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name val="游ゴシック 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HG創英角ｺﾞｼｯｸUB"/>
      <family val="3"/>
      <charset val="128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游ゴシック "/>
      <family val="3"/>
      <charset val="128"/>
    </font>
    <font>
      <sz val="10"/>
      <color theme="1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4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theme="0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 style="double">
        <color theme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uble">
        <color indexed="64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dotted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ashDotDot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00">
    <xf numFmtId="0" fontId="0" fillId="0" borderId="0" xfId="0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12" xfId="0" applyBorder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7" fillId="2" borderId="10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21" fillId="0" borderId="0" xfId="0" applyFont="1" applyAlignment="1">
      <alignment vertical="top" textRotation="255" shrinkToFit="1"/>
    </xf>
    <xf numFmtId="0" fontId="21" fillId="0" borderId="0" xfId="0" applyFont="1" applyAlignment="1">
      <alignment vertical="top"/>
    </xf>
    <xf numFmtId="0" fontId="18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8" fillId="0" borderId="0" xfId="0" applyFont="1" applyAlignment="1">
      <alignment vertical="center" shrinkToFit="1"/>
    </xf>
    <xf numFmtId="0" fontId="18" fillId="0" borderId="7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5" xfId="0" applyFont="1" applyBorder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7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0" xfId="0" applyFont="1">
      <alignment vertical="center"/>
    </xf>
    <xf numFmtId="0" fontId="20" fillId="0" borderId="4" xfId="0" applyFont="1" applyBorder="1">
      <alignment vertical="center"/>
    </xf>
    <xf numFmtId="0" fontId="24" fillId="0" borderId="0" xfId="0" applyFont="1" applyAlignment="1"/>
    <xf numFmtId="0" fontId="0" fillId="0" borderId="0" xfId="0" applyAlignment="1">
      <alignment horizontal="center"/>
    </xf>
    <xf numFmtId="0" fontId="26" fillId="0" borderId="0" xfId="0" applyFont="1" applyAlignment="1">
      <alignment horizontal="left"/>
    </xf>
    <xf numFmtId="0" fontId="0" fillId="0" borderId="12" xfId="0" applyBorder="1" applyAlignment="1"/>
    <xf numFmtId="0" fontId="28" fillId="0" borderId="0" xfId="0" applyFont="1" applyAlignment="1">
      <alignment horizontal="center" vertical="center"/>
    </xf>
    <xf numFmtId="0" fontId="0" fillId="0" borderId="27" xfId="0" applyBorder="1" applyAlignment="1"/>
    <xf numFmtId="0" fontId="27" fillId="0" borderId="0" xfId="0" applyFont="1" applyAlignment="1">
      <alignment horizontal="distributed" vertical="center" wrapText="1" shrinkToFit="1"/>
    </xf>
    <xf numFmtId="0" fontId="0" fillId="0" borderId="65" xfId="0" applyBorder="1" applyAlignment="1"/>
    <xf numFmtId="0" fontId="0" fillId="0" borderId="65" xfId="0" applyBorder="1" applyAlignment="1">
      <alignment horizontal="center" vertical="center"/>
    </xf>
    <xf numFmtId="0" fontId="0" fillId="0" borderId="66" xfId="0" applyBorder="1" applyAlignment="1"/>
    <xf numFmtId="0" fontId="22" fillId="0" borderId="0" xfId="0" applyFont="1" applyAlignment="1">
      <alignment horizontal="left" vertical="top" wrapText="1" indent="1"/>
    </xf>
    <xf numFmtId="0" fontId="13" fillId="0" borderId="0" xfId="0" applyFont="1" applyAlignment="1">
      <alignment horizontal="left" vertical="top" wrapText="1" inden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distributed" vertical="center" wrapText="1"/>
    </xf>
    <xf numFmtId="0" fontId="1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0" xfId="0" applyFont="1">
      <alignment vertical="center"/>
    </xf>
    <xf numFmtId="176" fontId="3" fillId="0" borderId="13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12" fillId="0" borderId="37" xfId="0" applyNumberFormat="1" applyFont="1" applyBorder="1" applyAlignment="1">
      <alignment horizontal="center" vertical="center" shrinkToFit="1"/>
    </xf>
    <xf numFmtId="176" fontId="12" fillId="0" borderId="38" xfId="0" applyNumberFormat="1" applyFont="1" applyBorder="1" applyAlignment="1">
      <alignment horizontal="center" vertical="center" shrinkToFit="1"/>
    </xf>
    <xf numFmtId="176" fontId="12" fillId="0" borderId="39" xfId="0" applyNumberFormat="1" applyFont="1" applyBorder="1" applyAlignment="1">
      <alignment horizontal="center" vertical="center" shrinkToFit="1"/>
    </xf>
    <xf numFmtId="176" fontId="12" fillId="0" borderId="40" xfId="0" applyNumberFormat="1" applyFont="1" applyBorder="1" applyAlignment="1">
      <alignment horizontal="center" vertical="center" shrinkToFit="1"/>
    </xf>
    <xf numFmtId="176" fontId="0" fillId="0" borderId="12" xfId="0" applyNumberFormat="1" applyBorder="1" applyAlignment="1">
      <alignment shrinkToFit="1"/>
    </xf>
    <xf numFmtId="176" fontId="0" fillId="0" borderId="0" xfId="0" applyNumberFormat="1" applyAlignment="1">
      <alignment shrinkToFit="1"/>
    </xf>
    <xf numFmtId="0" fontId="12" fillId="0" borderId="0" xfId="0" applyFont="1" applyProtection="1">
      <alignment vertical="center"/>
      <protection locked="0"/>
    </xf>
    <xf numFmtId="0" fontId="0" fillId="0" borderId="0" xfId="0" applyAlignment="1">
      <alignment wrapText="1" shrinkToFi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2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 wrapText="1" shrinkToFit="1"/>
    </xf>
    <xf numFmtId="176" fontId="0" fillId="0" borderId="0" xfId="0" applyNumberFormat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0" fontId="29" fillId="0" borderId="0" xfId="0" applyFont="1" applyAlignment="1">
      <alignment horizontal="distributed" vertical="center" indent="3"/>
    </xf>
    <xf numFmtId="0" fontId="0" fillId="0" borderId="0" xfId="0" applyAlignment="1">
      <alignment horizontal="distributed" vertical="center" shrinkToFit="1"/>
    </xf>
    <xf numFmtId="0" fontId="0" fillId="0" borderId="71" xfId="0" applyBorder="1">
      <alignment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44" fillId="0" borderId="7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/>
    <xf numFmtId="0" fontId="26" fillId="0" borderId="0" xfId="0" applyFont="1" applyAlignment="1">
      <alignment horizontal="right" wrapText="1"/>
    </xf>
    <xf numFmtId="0" fontId="27" fillId="0" borderId="46" xfId="0" applyFont="1" applyBorder="1" applyAlignment="1"/>
    <xf numFmtId="0" fontId="27" fillId="0" borderId="0" xfId="0" applyFont="1" applyAlignment="1"/>
    <xf numFmtId="0" fontId="27" fillId="0" borderId="46" xfId="0" applyFont="1" applyBorder="1" applyAlignment="1">
      <alignment horizontal="left"/>
    </xf>
    <xf numFmtId="0" fontId="27" fillId="0" borderId="53" xfId="0" applyFont="1" applyBorder="1" applyAlignment="1"/>
    <xf numFmtId="0" fontId="27" fillId="0" borderId="12" xfId="0" applyFont="1" applyBorder="1" applyAlignment="1"/>
    <xf numFmtId="0" fontId="27" fillId="0" borderId="55" xfId="0" applyFont="1" applyBorder="1" applyAlignment="1"/>
    <xf numFmtId="0" fontId="0" fillId="0" borderId="5" xfId="0" applyBorder="1" applyAlignment="1"/>
    <xf numFmtId="0" fontId="0" fillId="0" borderId="56" xfId="0" applyBorder="1" applyAlignment="1"/>
    <xf numFmtId="0" fontId="27" fillId="0" borderId="0" xfId="0" applyFont="1" applyAlignment="1">
      <alignment horizontal="left"/>
    </xf>
    <xf numFmtId="0" fontId="0" fillId="0" borderId="6" xfId="0" applyBorder="1" applyAlignment="1"/>
    <xf numFmtId="0" fontId="27" fillId="0" borderId="0" xfId="0" applyFont="1" applyAlignment="1">
      <alignment horizontal="center" vertical="center" wrapText="1" shrinkToFit="1"/>
    </xf>
    <xf numFmtId="0" fontId="0" fillId="0" borderId="46" xfId="0" applyBorder="1" applyAlignment="1"/>
    <xf numFmtId="0" fontId="27" fillId="0" borderId="55" xfId="0" applyFont="1" applyBorder="1" applyAlignment="1">
      <alignment vertical="top"/>
    </xf>
    <xf numFmtId="0" fontId="27" fillId="0" borderId="0" xfId="0" applyFont="1" applyAlignment="1">
      <alignment vertical="top"/>
    </xf>
    <xf numFmtId="0" fontId="27" fillId="0" borderId="0" xfId="0" applyFont="1" applyAlignment="1">
      <alignment horizontal="center" vertical="center"/>
    </xf>
    <xf numFmtId="0" fontId="27" fillId="0" borderId="8" xfId="0" applyFont="1" applyBorder="1" applyAlignment="1"/>
    <xf numFmtId="0" fontId="46" fillId="0" borderId="7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6" fillId="0" borderId="46" xfId="0" applyFont="1" applyBorder="1" applyAlignment="1">
      <alignment horizontal="center"/>
    </xf>
    <xf numFmtId="0" fontId="0" fillId="0" borderId="55" xfId="0" applyBorder="1" applyAlignment="1"/>
    <xf numFmtId="0" fontId="27" fillId="0" borderId="4" xfId="0" applyFont="1" applyBorder="1" applyAlignment="1"/>
    <xf numFmtId="0" fontId="27" fillId="0" borderId="4" xfId="0" applyFont="1" applyBorder="1" applyAlignment="1">
      <alignment vertical="top"/>
    </xf>
    <xf numFmtId="0" fontId="18" fillId="0" borderId="0" xfId="0" applyFont="1" applyAlignment="1">
      <alignment vertical="center" wrapText="1" shrinkToFit="1"/>
    </xf>
    <xf numFmtId="0" fontId="18" fillId="0" borderId="0" xfId="0" applyFont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0" fillId="0" borderId="35" xfId="0" applyBorder="1" applyAlignment="1"/>
    <xf numFmtId="0" fontId="18" fillId="0" borderId="0" xfId="0" applyFont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176" fontId="0" fillId="0" borderId="7" xfId="0" applyNumberForma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50" fillId="0" borderId="0" xfId="0" applyFont="1" applyAlignment="1">
      <alignment horizontal="center" vertical="center" wrapText="1"/>
    </xf>
    <xf numFmtId="0" fontId="27" fillId="0" borderId="53" xfId="0" applyFont="1" applyBorder="1" applyAlignment="1">
      <alignment horizontal="center" vertical="center"/>
    </xf>
    <xf numFmtId="176" fontId="0" fillId="0" borderId="80" xfId="0" applyNumberFormat="1" applyBorder="1" applyAlignment="1">
      <alignment horizontal="center" vertical="center" shrinkToFit="1"/>
    </xf>
    <xf numFmtId="176" fontId="12" fillId="0" borderId="82" xfId="0" applyNumberFormat="1" applyFont="1" applyBorder="1" applyAlignment="1">
      <alignment horizontal="center" vertical="center" shrinkToFit="1"/>
    </xf>
    <xf numFmtId="176" fontId="2" fillId="4" borderId="5" xfId="0" applyNumberFormat="1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horizontal="center" vertical="center"/>
    </xf>
    <xf numFmtId="176" fontId="2" fillId="4" borderId="9" xfId="0" applyNumberFormat="1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0" fillId="0" borderId="0" xfId="0" applyAlignment="1">
      <alignment vertical="center" wrapText="1" shrinkToFit="1"/>
    </xf>
    <xf numFmtId="0" fontId="25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 shrinkToFit="1"/>
    </xf>
    <xf numFmtId="0" fontId="37" fillId="0" borderId="0" xfId="0" applyFont="1" applyAlignment="1">
      <alignment vertical="center" wrapText="1" shrinkToFit="1"/>
    </xf>
    <xf numFmtId="0" fontId="45" fillId="0" borderId="0" xfId="0" applyFont="1" applyAlignment="1">
      <alignment horizontal="center" vertical="center" wrapText="1" shrinkToFit="1"/>
    </xf>
    <xf numFmtId="0" fontId="40" fillId="0" borderId="0" xfId="0" applyFont="1" applyAlignment="1">
      <alignment vertical="center" wrapText="1" shrinkToFit="1"/>
    </xf>
    <xf numFmtId="0" fontId="47" fillId="0" borderId="2" xfId="0" applyFont="1" applyBorder="1" applyAlignment="1">
      <alignment horizontal="center" vertical="center" wrapText="1" shrinkToFit="1"/>
    </xf>
    <xf numFmtId="0" fontId="47" fillId="0" borderId="8" xfId="0" applyFont="1" applyBorder="1" applyAlignment="1">
      <alignment horizontal="center" vertical="center" wrapText="1" shrinkToFi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 shrinkToFit="1"/>
    </xf>
    <xf numFmtId="0" fontId="40" fillId="0" borderId="8" xfId="0" applyFont="1" applyBorder="1" applyAlignment="1">
      <alignment vertical="center" wrapText="1" shrinkToFit="1"/>
    </xf>
    <xf numFmtId="0" fontId="40" fillId="0" borderId="3" xfId="0" applyFont="1" applyBorder="1" applyAlignment="1">
      <alignment vertical="center" wrapText="1" shrinkToFit="1"/>
    </xf>
    <xf numFmtId="0" fontId="26" fillId="0" borderId="4" xfId="0" applyFont="1" applyBorder="1" applyAlignment="1">
      <alignment horizontal="right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7" fillId="0" borderId="35" xfId="0" applyFont="1" applyBorder="1" applyAlignment="1">
      <alignment horizontal="center" wrapText="1"/>
    </xf>
    <xf numFmtId="0" fontId="27" fillId="0" borderId="35" xfId="0" applyFont="1" applyBorder="1" applyAlignment="1">
      <alignment horizontal="distributed" vertical="center" wrapText="1" shrinkToFit="1"/>
    </xf>
    <xf numFmtId="0" fontId="0" fillId="0" borderId="35" xfId="0" applyBorder="1" applyAlignment="1">
      <alignment horizontal="center"/>
    </xf>
    <xf numFmtId="176" fontId="0" fillId="0" borderId="87" xfId="0" applyNumberFormat="1" applyBorder="1" applyAlignment="1">
      <alignment shrinkToFit="1"/>
    </xf>
    <xf numFmtId="176" fontId="0" fillId="0" borderId="35" xfId="0" applyNumberFormat="1" applyBorder="1" applyAlignment="1">
      <alignment shrinkToFit="1"/>
    </xf>
    <xf numFmtId="0" fontId="46" fillId="0" borderId="88" xfId="0" applyFont="1" applyBorder="1" applyAlignment="1">
      <alignment horizontal="center"/>
    </xf>
    <xf numFmtId="0" fontId="27" fillId="0" borderId="55" xfId="0" applyFont="1" applyBorder="1" applyAlignment="1">
      <alignment horizontal="left" vertical="center" wrapText="1"/>
    </xf>
    <xf numFmtId="0" fontId="27" fillId="0" borderId="54" xfId="0" applyFont="1" applyBorder="1" applyAlignment="1"/>
    <xf numFmtId="0" fontId="46" fillId="0" borderId="89" xfId="0" applyFont="1" applyBorder="1" applyAlignment="1">
      <alignment horizontal="center"/>
    </xf>
    <xf numFmtId="0" fontId="27" fillId="0" borderId="70" xfId="0" applyFont="1" applyBorder="1" applyAlignment="1"/>
    <xf numFmtId="0" fontId="27" fillId="0" borderId="69" xfId="0" applyFont="1" applyBorder="1" applyAlignment="1"/>
    <xf numFmtId="0" fontId="0" fillId="0" borderId="70" xfId="0" applyBorder="1" applyAlignment="1"/>
    <xf numFmtId="0" fontId="27" fillId="0" borderId="54" xfId="0" applyFont="1" applyBorder="1" applyAlignment="1">
      <alignment vertical="top"/>
    </xf>
    <xf numFmtId="0" fontId="0" fillId="0" borderId="89" xfId="0" applyBorder="1" applyAlignment="1"/>
    <xf numFmtId="0" fontId="27" fillId="0" borderId="0" xfId="0" applyFont="1" applyAlignment="1">
      <alignment horizontal="left" vertical="center" wrapText="1"/>
    </xf>
    <xf numFmtId="0" fontId="27" fillId="0" borderId="70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45" fillId="0" borderId="89" xfId="0" applyFont="1" applyBorder="1" applyAlignment="1">
      <alignment horizontal="center"/>
    </xf>
    <xf numFmtId="0" fontId="13" fillId="0" borderId="73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 shrinkToFit="1"/>
    </xf>
    <xf numFmtId="20" fontId="0" fillId="0" borderId="0" xfId="0" applyNumberFormat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0" fontId="0" fillId="0" borderId="73" xfId="0" applyNumberForma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 shrinkToFit="1"/>
    </xf>
    <xf numFmtId="0" fontId="26" fillId="0" borderId="73" xfId="0" applyFont="1" applyBorder="1" applyAlignment="1">
      <alignment horizontal="center" vertical="center"/>
    </xf>
    <xf numFmtId="176" fontId="48" fillId="4" borderId="11" xfId="0" applyNumberFormat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 shrinkToFit="1"/>
    </xf>
    <xf numFmtId="176" fontId="18" fillId="0" borderId="8" xfId="0" applyNumberFormat="1" applyFont="1" applyBorder="1" applyAlignment="1">
      <alignment horizontal="center" vertical="center" wrapText="1" shrinkToFit="1"/>
    </xf>
    <xf numFmtId="176" fontId="0" fillId="0" borderId="8" xfId="0" applyNumberFormat="1" applyBorder="1" applyAlignment="1">
      <alignment horizontal="center" vertical="center" wrapText="1" shrinkToFit="1"/>
    </xf>
    <xf numFmtId="0" fontId="51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 shrinkToFit="1"/>
    </xf>
    <xf numFmtId="0" fontId="0" fillId="0" borderId="90" xfId="0" applyBorder="1">
      <alignment vertical="center"/>
    </xf>
    <xf numFmtId="176" fontId="37" fillId="0" borderId="12" xfId="0" applyNumberFormat="1" applyFont="1" applyBorder="1" applyAlignment="1">
      <alignment horizontal="center" vertical="center" wrapText="1" shrinkToFit="1"/>
    </xf>
    <xf numFmtId="0" fontId="16" fillId="0" borderId="12" xfId="0" applyFont="1" applyBorder="1" applyAlignment="1">
      <alignment horizontal="center" vertical="center" wrapText="1" shrinkToFit="1"/>
    </xf>
    <xf numFmtId="0" fontId="13" fillId="0" borderId="92" xfId="0" applyFont="1" applyBorder="1" applyAlignment="1">
      <alignment horizontal="left" vertical="top" wrapText="1" indent="1"/>
    </xf>
    <xf numFmtId="0" fontId="18" fillId="0" borderId="92" xfId="0" applyFont="1" applyBorder="1">
      <alignment vertical="center"/>
    </xf>
    <xf numFmtId="0" fontId="20" fillId="0" borderId="92" xfId="0" applyFont="1" applyBorder="1" applyAlignment="1">
      <alignment horizontal="center" vertical="center" wrapText="1"/>
    </xf>
    <xf numFmtId="0" fontId="21" fillId="0" borderId="92" xfId="0" applyFont="1" applyBorder="1" applyAlignment="1">
      <alignment vertical="top" textRotation="255" shrinkToFit="1"/>
    </xf>
    <xf numFmtId="0" fontId="0" fillId="0" borderId="0" xfId="0" applyAlignment="1">
      <alignment horizontal="right" vertical="center" wrapText="1"/>
    </xf>
    <xf numFmtId="0" fontId="44" fillId="0" borderId="0" xfId="0" applyFont="1" applyAlignment="1">
      <alignment horizontal="center" vertical="center" shrinkToFit="1"/>
    </xf>
    <xf numFmtId="0" fontId="44" fillId="0" borderId="7" xfId="0" applyFont="1" applyBorder="1" applyAlignment="1">
      <alignment horizontal="center" vertical="center" shrinkToFit="1"/>
    </xf>
    <xf numFmtId="0" fontId="52" fillId="0" borderId="8" xfId="0" applyFont="1" applyBorder="1" applyAlignment="1">
      <alignment horizontal="right" vertical="center" wrapText="1"/>
    </xf>
    <xf numFmtId="0" fontId="16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50" fillId="3" borderId="6" xfId="0" applyFont="1" applyFill="1" applyBorder="1" applyAlignment="1">
      <alignment horizontal="center" vertical="center"/>
    </xf>
    <xf numFmtId="0" fontId="50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shrinkToFit="1"/>
    </xf>
    <xf numFmtId="176" fontId="18" fillId="3" borderId="9" xfId="0" applyNumberFormat="1" applyFont="1" applyFill="1" applyBorder="1" applyAlignment="1">
      <alignment horizontal="center" vertical="center" shrinkToFit="1"/>
    </xf>
    <xf numFmtId="176" fontId="0" fillId="3" borderId="10" xfId="0" applyNumberFormat="1" applyFill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4" borderId="9" xfId="0" applyFont="1" applyFill="1" applyBorder="1" applyAlignment="1">
      <alignment horizontal="center" vertical="center" shrinkToFit="1"/>
    </xf>
    <xf numFmtId="0" fontId="18" fillId="4" borderId="10" xfId="0" applyFont="1" applyFill="1" applyBorder="1" applyAlignment="1">
      <alignment horizontal="center" vertical="center" shrinkToFit="1"/>
    </xf>
    <xf numFmtId="0" fontId="18" fillId="4" borderId="11" xfId="0" applyFont="1" applyFill="1" applyBorder="1" applyAlignment="1">
      <alignment horizontal="center" vertical="center" shrinkToFit="1"/>
    </xf>
    <xf numFmtId="0" fontId="33" fillId="4" borderId="9" xfId="0" applyFont="1" applyFill="1" applyBorder="1" applyAlignment="1">
      <alignment horizontal="center" vertical="center" shrinkToFit="1"/>
    </xf>
    <xf numFmtId="0" fontId="33" fillId="4" borderId="10" xfId="0" applyFont="1" applyFill="1" applyBorder="1" applyAlignment="1">
      <alignment horizontal="center" vertical="center" shrinkToFit="1"/>
    </xf>
    <xf numFmtId="0" fontId="33" fillId="4" borderId="11" xfId="0" applyFont="1" applyFill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176" fontId="18" fillId="3" borderId="10" xfId="0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0" fillId="0" borderId="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76" fontId="22" fillId="3" borderId="9" xfId="0" applyNumberFormat="1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top" textRotation="255" shrinkToFi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distributed" vertical="center" indent="1"/>
    </xf>
    <xf numFmtId="0" fontId="23" fillId="0" borderId="1" xfId="0" applyFont="1" applyBorder="1" applyAlignment="1">
      <alignment horizontal="center" vertical="top" textRotation="255" shrinkToFit="1"/>
    </xf>
    <xf numFmtId="0" fontId="18" fillId="4" borderId="1" xfId="0" applyFont="1" applyFill="1" applyBorder="1" applyAlignment="1">
      <alignment horizontal="center" vertical="center" shrinkToFit="1"/>
    </xf>
    <xf numFmtId="0" fontId="31" fillId="0" borderId="0" xfId="0" applyFont="1" applyAlignment="1">
      <alignment horizontal="distributed" vertical="center"/>
    </xf>
    <xf numFmtId="0" fontId="32" fillId="0" borderId="0" xfId="0" applyFont="1" applyAlignment="1">
      <alignment horizontal="distributed"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176" fontId="3" fillId="0" borderId="9" xfId="0" applyNumberFormat="1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3" fillId="2" borderId="9" xfId="0" applyFont="1" applyFill="1" applyBorder="1" applyAlignment="1">
      <alignment horizontal="center" vertical="center"/>
    </xf>
    <xf numFmtId="0" fontId="43" fillId="2" borderId="10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2" fillId="0" borderId="77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shrinkToFit="1"/>
    </xf>
    <xf numFmtId="20" fontId="0" fillId="0" borderId="0" xfId="0" applyNumberFormat="1" applyAlignment="1">
      <alignment horizontal="center" vertical="center"/>
    </xf>
    <xf numFmtId="0" fontId="0" fillId="0" borderId="16" xfId="0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20" fontId="0" fillId="0" borderId="16" xfId="0" applyNumberFormat="1" applyBorder="1" applyAlignment="1">
      <alignment horizontal="center" vertical="center" wrapText="1"/>
    </xf>
    <xf numFmtId="20" fontId="0" fillId="0" borderId="17" xfId="0" applyNumberFormat="1" applyBorder="1" applyAlignment="1">
      <alignment horizontal="center" vertical="center" wrapText="1"/>
    </xf>
    <xf numFmtId="20" fontId="0" fillId="0" borderId="41" xfId="0" applyNumberFormat="1" applyBorder="1" applyAlignment="1">
      <alignment horizontal="center" vertical="center" wrapText="1"/>
    </xf>
    <xf numFmtId="176" fontId="37" fillId="0" borderId="31" xfId="0" applyNumberFormat="1" applyFont="1" applyBorder="1" applyAlignment="1">
      <alignment horizontal="center" vertical="center" shrinkToFit="1"/>
    </xf>
    <xf numFmtId="176" fontId="37" fillId="0" borderId="17" xfId="0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176" fontId="37" fillId="0" borderId="81" xfId="0" applyNumberFormat="1" applyFont="1" applyBorder="1" applyAlignment="1">
      <alignment horizontal="center" vertical="center" shrinkToFit="1"/>
    </xf>
    <xf numFmtId="176" fontId="37" fillId="0" borderId="80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20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20" fontId="0" fillId="0" borderId="14" xfId="0" applyNumberFormat="1" applyBorder="1" applyAlignment="1">
      <alignment horizontal="center" vertical="center" wrapText="1"/>
    </xf>
    <xf numFmtId="20" fontId="0" fillId="0" borderId="67" xfId="0" applyNumberFormat="1" applyBorder="1" applyAlignment="1">
      <alignment horizontal="center" vertical="center" wrapText="1"/>
    </xf>
    <xf numFmtId="20" fontId="0" fillId="0" borderId="68" xfId="0" applyNumberFormat="1" applyBorder="1" applyAlignment="1">
      <alignment horizontal="center" vertical="center" wrapText="1"/>
    </xf>
    <xf numFmtId="176" fontId="37" fillId="0" borderId="30" xfId="0" applyNumberFormat="1" applyFont="1" applyBorder="1" applyAlignment="1">
      <alignment horizontal="center" vertical="center" shrinkToFit="1"/>
    </xf>
    <xf numFmtId="176" fontId="37" fillId="0" borderId="8" xfId="0" applyNumberFormat="1" applyFon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176" fontId="0" fillId="0" borderId="33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15" fillId="2" borderId="45" xfId="0" applyFont="1" applyFill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0" fontId="0" fillId="0" borderId="19" xfId="0" applyBorder="1" applyAlignment="1">
      <alignment horizontal="distributed" vertical="center" indent="1"/>
    </xf>
    <xf numFmtId="176" fontId="0" fillId="0" borderId="31" xfId="0" applyNumberFormat="1" applyBorder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76" fontId="0" fillId="0" borderId="36" xfId="0" applyNumberFormat="1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indent="1"/>
    </xf>
    <xf numFmtId="20" fontId="0" fillId="0" borderId="20" xfId="0" applyNumberFormat="1" applyBorder="1" applyAlignment="1">
      <alignment horizontal="center" vertical="center" wrapText="1"/>
    </xf>
    <xf numFmtId="20" fontId="0" fillId="0" borderId="21" xfId="0" applyNumberFormat="1" applyBorder="1" applyAlignment="1">
      <alignment horizontal="center" vertical="center" wrapText="1"/>
    </xf>
    <xf numFmtId="20" fontId="0" fillId="0" borderId="42" xfId="0" applyNumberFormat="1" applyBorder="1" applyAlignment="1">
      <alignment horizontal="center" vertical="center" wrapText="1"/>
    </xf>
    <xf numFmtId="176" fontId="37" fillId="0" borderId="32" xfId="0" applyNumberFormat="1" applyFont="1" applyBorder="1" applyAlignment="1">
      <alignment horizontal="center" vertical="center" shrinkToFit="1"/>
    </xf>
    <xf numFmtId="176" fontId="37" fillId="0" borderId="21" xfId="0" applyNumberFormat="1" applyFont="1" applyBorder="1" applyAlignment="1">
      <alignment horizontal="center" vertical="center" shrinkToFit="1"/>
    </xf>
    <xf numFmtId="176" fontId="0" fillId="0" borderId="32" xfId="0" applyNumberForma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0" fontId="0" fillId="0" borderId="29" xfId="0" applyBorder="1" applyAlignment="1">
      <alignment horizontal="distributed" vertical="center" indent="1"/>
    </xf>
    <xf numFmtId="176" fontId="37" fillId="0" borderId="27" xfId="0" applyNumberFormat="1" applyFont="1" applyBorder="1" applyAlignment="1">
      <alignment horizontal="center" vertical="center" shrinkToFit="1"/>
    </xf>
    <xf numFmtId="176" fontId="37" fillId="0" borderId="0" xfId="0" applyNumberFormat="1" applyFont="1" applyAlignment="1">
      <alignment horizontal="center" vertical="center" shrinkToFit="1"/>
    </xf>
    <xf numFmtId="176" fontId="0" fillId="0" borderId="27" xfId="0" applyNumberFormat="1" applyBorder="1" applyAlignment="1">
      <alignment horizontal="center" vertical="center" shrinkToFit="1"/>
    </xf>
    <xf numFmtId="176" fontId="0" fillId="0" borderId="35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16" fillId="2" borderId="30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37" fillId="0" borderId="34" xfId="0" applyNumberFormat="1" applyFont="1" applyBorder="1" applyAlignment="1">
      <alignment horizontal="center" vertical="center" wrapText="1" shrinkToFit="1"/>
    </xf>
    <xf numFmtId="0" fontId="0" fillId="0" borderId="18" xfId="0" applyBorder="1" applyAlignment="1">
      <alignment vertical="center" wrapText="1"/>
    </xf>
    <xf numFmtId="176" fontId="37" fillId="0" borderId="83" xfId="0" applyNumberFormat="1" applyFont="1" applyBorder="1" applyAlignment="1">
      <alignment horizontal="center" vertical="center" shrinkToFit="1"/>
    </xf>
    <xf numFmtId="0" fontId="0" fillId="0" borderId="84" xfId="0" applyBorder="1" applyAlignment="1">
      <alignment horizontal="center" vertical="center" shrinkToFit="1"/>
    </xf>
    <xf numFmtId="176" fontId="37" fillId="0" borderId="91" xfId="0" applyNumberFormat="1" applyFont="1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176" fontId="37" fillId="0" borderId="67" xfId="0" applyNumberFormat="1" applyFont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176" fontId="37" fillId="0" borderId="34" xfId="0" applyNumberFormat="1" applyFont="1" applyBorder="1" applyAlignment="1">
      <alignment horizontal="center" vertical="center" shrinkToFit="1"/>
    </xf>
    <xf numFmtId="0" fontId="0" fillId="0" borderId="18" xfId="0" applyBorder="1">
      <alignment vertical="center"/>
    </xf>
    <xf numFmtId="0" fontId="0" fillId="0" borderId="86" xfId="0" applyBorder="1" applyAlignment="1">
      <alignment horizontal="center" vertical="center" shrinkToFit="1"/>
    </xf>
    <xf numFmtId="176" fontId="37" fillId="0" borderId="36" xfId="0" applyNumberFormat="1" applyFont="1" applyBorder="1" applyAlignment="1">
      <alignment horizontal="center" vertical="center" shrinkToFit="1"/>
    </xf>
    <xf numFmtId="0" fontId="0" fillId="0" borderId="22" xfId="0" applyBorder="1">
      <alignment vertical="center"/>
    </xf>
    <xf numFmtId="0" fontId="0" fillId="0" borderId="20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176" fontId="37" fillId="0" borderId="59" xfId="0" applyNumberFormat="1" applyFont="1" applyBorder="1" applyAlignment="1">
      <alignment horizontal="center" vertical="center" shrinkToFit="1"/>
    </xf>
    <xf numFmtId="176" fontId="37" fillId="0" borderId="7" xfId="0" applyNumberFormat="1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shrinkToFit="1"/>
    </xf>
    <xf numFmtId="20" fontId="0" fillId="0" borderId="7" xfId="0" applyNumberFormat="1" applyBorder="1" applyAlignment="1">
      <alignment horizontal="center" vertical="center" shrinkToFit="1"/>
    </xf>
    <xf numFmtId="0" fontId="49" fillId="0" borderId="7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35" fillId="0" borderId="0" xfId="0" applyFont="1" applyAlignment="1">
      <alignment horizontal="distributed" vertical="center" indent="3"/>
    </xf>
    <xf numFmtId="0" fontId="41" fillId="0" borderId="0" xfId="0" applyFont="1" applyAlignment="1">
      <alignment horizontal="distributed" vertical="center" indent="3"/>
    </xf>
    <xf numFmtId="0" fontId="0" fillId="0" borderId="0" xfId="0" applyAlignment="1">
      <alignment horizontal="distributed" vertical="center" indent="3"/>
    </xf>
    <xf numFmtId="176" fontId="3" fillId="0" borderId="10" xfId="0" applyNumberFormat="1" applyFont="1" applyBorder="1" applyAlignment="1">
      <alignment horizontal="center" vertical="center" shrinkToFit="1"/>
    </xf>
    <xf numFmtId="0" fontId="49" fillId="0" borderId="77" xfId="0" applyFont="1" applyBorder="1">
      <alignment vertical="center"/>
    </xf>
    <xf numFmtId="0" fontId="16" fillId="0" borderId="78" xfId="0" applyFont="1" applyBorder="1">
      <alignment vertical="center"/>
    </xf>
    <xf numFmtId="0" fontId="16" fillId="0" borderId="79" xfId="0" applyFont="1" applyBorder="1">
      <alignment vertical="center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30" fillId="0" borderId="0" xfId="0" applyFont="1" applyAlignment="1">
      <alignment horizontal="distributed" vertical="center" indent="3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20" fontId="0" fillId="0" borderId="49" xfId="0" applyNumberFormat="1" applyBorder="1" applyAlignment="1">
      <alignment horizontal="center" vertical="center"/>
    </xf>
    <xf numFmtId="20" fontId="0" fillId="0" borderId="62" xfId="0" applyNumberFormat="1" applyBorder="1" applyAlignment="1">
      <alignment horizontal="center" vertical="center"/>
    </xf>
    <xf numFmtId="20" fontId="0" fillId="0" borderId="51" xfId="0" applyNumberFormat="1" applyBorder="1" applyAlignment="1">
      <alignment horizontal="center" vertical="center"/>
    </xf>
    <xf numFmtId="20" fontId="0" fillId="0" borderId="52" xfId="0" applyNumberForma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0" fontId="27" fillId="0" borderId="51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0" fontId="27" fillId="0" borderId="63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27" fillId="0" borderId="53" xfId="0" applyFont="1" applyBorder="1" applyAlignment="1">
      <alignment horizontal="center"/>
    </xf>
    <xf numFmtId="20" fontId="27" fillId="0" borderId="0" xfId="0" applyNumberFormat="1" applyFont="1" applyAlignment="1">
      <alignment horizontal="center" shrinkToFit="1"/>
    </xf>
    <xf numFmtId="176" fontId="0" fillId="0" borderId="2" xfId="0" applyNumberFormat="1" applyBorder="1" applyAlignment="1">
      <alignment horizontal="center" vertical="center" textRotation="255" shrinkToFit="1"/>
    </xf>
    <xf numFmtId="176" fontId="0" fillId="0" borderId="3" xfId="0" applyNumberFormat="1" applyBorder="1" applyAlignment="1">
      <alignment horizontal="center" vertical="center" textRotation="255" shrinkToFit="1"/>
    </xf>
    <xf numFmtId="176" fontId="0" fillId="0" borderId="12" xfId="0" applyNumberFormat="1" applyBorder="1" applyAlignment="1">
      <alignment horizontal="center" vertical="center" textRotation="255" shrinkToFit="1"/>
    </xf>
    <xf numFmtId="176" fontId="0" fillId="0" borderId="4" xfId="0" applyNumberFormat="1" applyBorder="1" applyAlignment="1">
      <alignment horizontal="center" vertical="center" textRotation="255" shrinkToFit="1"/>
    </xf>
    <xf numFmtId="176" fontId="0" fillId="0" borderId="5" xfId="0" applyNumberFormat="1" applyBorder="1" applyAlignment="1">
      <alignment horizontal="center" vertical="center" textRotation="255" shrinkToFit="1"/>
    </xf>
    <xf numFmtId="176" fontId="0" fillId="0" borderId="6" xfId="0" applyNumberForma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vertical="center"/>
    </xf>
    <xf numFmtId="49" fontId="38" fillId="0" borderId="7" xfId="0" applyNumberFormat="1" applyFont="1" applyBorder="1" applyAlignment="1">
      <alignment horizontal="center"/>
    </xf>
    <xf numFmtId="49" fontId="38" fillId="0" borderId="64" xfId="0" applyNumberFormat="1" applyFont="1" applyBorder="1" applyAlignment="1">
      <alignment horizontal="center"/>
    </xf>
    <xf numFmtId="20" fontId="27" fillId="0" borderId="55" xfId="0" applyNumberFormat="1" applyFont="1" applyBorder="1" applyAlignment="1">
      <alignment horizontal="center" vertical="top" shrinkToFit="1"/>
    </xf>
    <xf numFmtId="20" fontId="27" fillId="0" borderId="4" xfId="0" applyNumberFormat="1" applyFont="1" applyBorder="1" applyAlignment="1">
      <alignment horizontal="center" vertical="top" shrinkToFit="1"/>
    </xf>
    <xf numFmtId="20" fontId="27" fillId="0" borderId="12" xfId="0" applyNumberFormat="1" applyFont="1" applyBorder="1" applyAlignment="1">
      <alignment horizontal="center" vertical="top" shrinkToFit="1"/>
    </xf>
    <xf numFmtId="20" fontId="27" fillId="0" borderId="0" xfId="0" applyNumberFormat="1" applyFont="1" applyAlignment="1">
      <alignment horizontal="center" vertical="top" shrinkToFit="1"/>
    </xf>
    <xf numFmtId="49" fontId="46" fillId="0" borderId="5" xfId="0" applyNumberFormat="1" applyFont="1" applyBorder="1" applyAlignment="1">
      <alignment horizontal="center" shrinkToFit="1"/>
    </xf>
    <xf numFmtId="49" fontId="46" fillId="0" borderId="6" xfId="0" applyNumberFormat="1" applyFont="1" applyBorder="1" applyAlignment="1">
      <alignment horizontal="center" shrinkToFit="1"/>
    </xf>
    <xf numFmtId="0" fontId="27" fillId="0" borderId="55" xfId="0" applyFont="1" applyBorder="1" applyAlignment="1">
      <alignment horizontal="center" shrinkToFit="1"/>
    </xf>
    <xf numFmtId="0" fontId="27" fillId="0" borderId="3" xfId="0" applyFont="1" applyBorder="1" applyAlignment="1">
      <alignment horizontal="center" shrinkToFit="1"/>
    </xf>
    <xf numFmtId="0" fontId="27" fillId="0" borderId="69" xfId="0" applyFont="1" applyBorder="1" applyAlignment="1">
      <alignment horizontal="center" shrinkToFit="1"/>
    </xf>
    <xf numFmtId="0" fontId="27" fillId="0" borderId="70" xfId="0" applyFont="1" applyBorder="1" applyAlignment="1">
      <alignment horizontal="center" shrinkToFit="1"/>
    </xf>
    <xf numFmtId="0" fontId="27" fillId="0" borderId="0" xfId="0" applyFont="1" applyAlignment="1">
      <alignment horizontal="center" shrinkToFit="1"/>
    </xf>
    <xf numFmtId="0" fontId="27" fillId="0" borderId="0" xfId="0" applyFont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12" xfId="0" applyFont="1" applyBorder="1" applyAlignment="1">
      <alignment horizontal="center" shrinkToFit="1"/>
    </xf>
    <xf numFmtId="0" fontId="27" fillId="0" borderId="4" xfId="0" applyFont="1" applyBorder="1" applyAlignment="1">
      <alignment horizontal="center" shrinkToFit="1"/>
    </xf>
    <xf numFmtId="20" fontId="27" fillId="0" borderId="54" xfId="0" applyNumberFormat="1" applyFont="1" applyBorder="1" applyAlignment="1">
      <alignment horizontal="center" vertical="top" shrinkToFit="1"/>
    </xf>
    <xf numFmtId="49" fontId="38" fillId="0" borderId="56" xfId="0" applyNumberFormat="1" applyFont="1" applyBorder="1" applyAlignment="1">
      <alignment horizontal="center"/>
    </xf>
    <xf numFmtId="0" fontId="20" fillId="0" borderId="0" xfId="0" applyFont="1">
      <alignment vertical="center"/>
    </xf>
    <xf numFmtId="0" fontId="39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24" fillId="0" borderId="4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 shrinkToFit="1"/>
    </xf>
    <xf numFmtId="176" fontId="8" fillId="0" borderId="2" xfId="0" applyNumberFormat="1" applyFont="1" applyBorder="1" applyAlignment="1">
      <alignment horizontal="center" vertical="center" textRotation="255" shrinkToFit="1"/>
    </xf>
    <xf numFmtId="176" fontId="8" fillId="0" borderId="3" xfId="0" applyNumberFormat="1" applyFont="1" applyBorder="1" applyAlignment="1">
      <alignment horizontal="center" vertical="center" textRotation="255" shrinkToFit="1"/>
    </xf>
    <xf numFmtId="176" fontId="8" fillId="0" borderId="12" xfId="0" applyNumberFormat="1" applyFont="1" applyBorder="1" applyAlignment="1">
      <alignment horizontal="center" vertical="center" textRotation="255" shrinkToFit="1"/>
    </xf>
    <xf numFmtId="176" fontId="8" fillId="0" borderId="4" xfId="0" applyNumberFormat="1" applyFont="1" applyBorder="1" applyAlignment="1">
      <alignment horizontal="center" vertical="center" textRotation="255" shrinkToFit="1"/>
    </xf>
    <xf numFmtId="176" fontId="8" fillId="0" borderId="5" xfId="0" applyNumberFormat="1" applyFont="1" applyBorder="1" applyAlignment="1">
      <alignment horizontal="center" vertical="center" textRotation="255" shrinkToFit="1"/>
    </xf>
    <xf numFmtId="176" fontId="8" fillId="0" borderId="6" xfId="0" applyNumberFormat="1" applyFont="1" applyBorder="1" applyAlignment="1">
      <alignment horizontal="center" vertical="center" textRotation="255" shrinkToFit="1"/>
    </xf>
    <xf numFmtId="176" fontId="0" fillId="0" borderId="28" xfId="0" applyNumberFormat="1" applyBorder="1" applyAlignment="1">
      <alignment horizontal="center" vertical="center" shrinkToFit="1"/>
    </xf>
    <xf numFmtId="176" fontId="0" fillId="0" borderId="57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0" fillId="0" borderId="58" xfId="0" applyNumberFormat="1" applyBorder="1" applyAlignment="1">
      <alignment horizontal="center" vertical="center"/>
    </xf>
    <xf numFmtId="20" fontId="0" fillId="0" borderId="28" xfId="0" applyNumberFormat="1" applyBorder="1" applyAlignment="1">
      <alignment horizontal="center" vertical="center"/>
    </xf>
    <xf numFmtId="20" fontId="0" fillId="0" borderId="48" xfId="0" applyNumberForma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20" fontId="0" fillId="0" borderId="60" xfId="0" applyNumberFormat="1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 shrinkToFit="1"/>
    </xf>
    <xf numFmtId="176" fontId="0" fillId="0" borderId="59" xfId="0" applyNumberFormat="1" applyBorder="1" applyAlignment="1">
      <alignment horizontal="center" vertical="center" shrinkToFit="1"/>
    </xf>
    <xf numFmtId="0" fontId="13" fillId="0" borderId="72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20" fontId="0" fillId="0" borderId="61" xfId="0" applyNumberForma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59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176" fontId="26" fillId="0" borderId="28" xfId="0" applyNumberFormat="1" applyFont="1" applyBorder="1" applyAlignment="1">
      <alignment horizontal="center" vertical="center"/>
    </xf>
    <xf numFmtId="176" fontId="26" fillId="0" borderId="7" xfId="0" applyNumberFormat="1" applyFont="1" applyBorder="1" applyAlignment="1">
      <alignment horizontal="center" vertical="center"/>
    </xf>
    <xf numFmtId="176" fontId="26" fillId="0" borderId="8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 shrinkToFit="1"/>
    </xf>
    <xf numFmtId="176" fontId="0" fillId="3" borderId="3" xfId="0" applyNumberFormat="1" applyFill="1" applyBorder="1" applyAlignment="1">
      <alignment horizontal="center" vertical="center" shrinkToFit="1"/>
    </xf>
    <xf numFmtId="176" fontId="0" fillId="3" borderId="7" xfId="0" applyNumberFormat="1" applyFill="1" applyBorder="1" applyAlignment="1">
      <alignment horizontal="center" vertical="center" shrinkToFit="1"/>
    </xf>
    <xf numFmtId="176" fontId="0" fillId="3" borderId="6" xfId="0" applyNumberForma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/>
    </xf>
    <xf numFmtId="20" fontId="46" fillId="0" borderId="12" xfId="0" applyNumberFormat="1" applyFont="1" applyBorder="1" applyAlignment="1">
      <alignment horizontal="center" shrinkToFit="1"/>
    </xf>
    <xf numFmtId="20" fontId="46" fillId="0" borderId="4" xfId="0" applyNumberFormat="1" applyFont="1" applyBorder="1" applyAlignment="1">
      <alignment horizontal="center" shrinkToFit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colors>
    <mruColors>
      <color rgb="FFCCECFF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J53"/>
  <sheetViews>
    <sheetView tabSelected="1" topLeftCell="B1" zoomScaleNormal="100" zoomScaleSheetLayoutView="100" workbookViewId="0">
      <selection activeCell="DL10" sqref="DL10"/>
    </sheetView>
  </sheetViews>
  <sheetFormatPr defaultColWidth="0.875" defaultRowHeight="13.5"/>
  <cols>
    <col min="1" max="53" width="0.875" style="18"/>
    <col min="54" max="54" width="0.875" style="18" customWidth="1"/>
    <col min="55" max="115" width="0.875" style="18"/>
    <col min="116" max="181" width="17.875" style="18" customWidth="1"/>
    <col min="182" max="16384" width="0.875" style="18"/>
  </cols>
  <sheetData>
    <row r="1" spans="2:117" ht="18" customHeight="1">
      <c r="B1" s="207" t="s">
        <v>155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</row>
    <row r="2" spans="2:117" ht="18" customHeight="1"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</row>
    <row r="3" spans="2:117" ht="18" customHeight="1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</row>
    <row r="4" spans="2:117" ht="18" customHeight="1">
      <c r="B4" s="209" t="s">
        <v>153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</row>
    <row r="5" spans="2:117" ht="18" customHeigh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</row>
    <row r="6" spans="2:117" s="23" customFormat="1" ht="20.25" customHeight="1">
      <c r="B6" s="210" t="s">
        <v>121</v>
      </c>
      <c r="C6" s="211"/>
      <c r="D6" s="212"/>
      <c r="E6" s="213" t="s">
        <v>122</v>
      </c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5"/>
      <c r="AB6" s="210" t="s">
        <v>121</v>
      </c>
      <c r="AC6" s="211"/>
      <c r="AD6" s="212"/>
      <c r="AE6" s="213" t="s">
        <v>123</v>
      </c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5"/>
      <c r="BB6" s="210" t="s">
        <v>121</v>
      </c>
      <c r="BC6" s="211"/>
      <c r="BD6" s="212"/>
      <c r="BE6" s="213" t="s">
        <v>124</v>
      </c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4"/>
      <c r="BU6" s="214"/>
      <c r="BV6" s="214"/>
      <c r="BW6" s="214"/>
      <c r="BX6" s="214"/>
      <c r="BY6" s="215"/>
      <c r="CB6" s="210" t="s">
        <v>121</v>
      </c>
      <c r="CC6" s="211"/>
      <c r="CD6" s="212"/>
      <c r="CE6" s="213" t="s">
        <v>125</v>
      </c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/>
      <c r="CS6" s="214"/>
      <c r="CT6" s="214"/>
      <c r="CU6" s="214"/>
      <c r="CV6" s="214"/>
      <c r="CW6" s="214"/>
      <c r="CX6" s="214"/>
      <c r="CY6" s="215"/>
      <c r="DI6"/>
    </row>
    <row r="7" spans="2:117" s="23" customFormat="1" ht="20.25" customHeight="1">
      <c r="B7" s="203">
        <v>1</v>
      </c>
      <c r="C7" s="203"/>
      <c r="D7" s="216"/>
      <c r="E7" s="204" t="s">
        <v>221</v>
      </c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06"/>
      <c r="Z7" s="113"/>
      <c r="AA7" s="113"/>
      <c r="AB7" s="203">
        <v>1</v>
      </c>
      <c r="AC7" s="203"/>
      <c r="AD7" s="216"/>
      <c r="AE7" s="204" t="s">
        <v>191</v>
      </c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06"/>
      <c r="AZ7" s="113"/>
      <c r="BA7" s="113"/>
      <c r="BB7" s="203">
        <v>1</v>
      </c>
      <c r="BC7" s="203"/>
      <c r="BD7" s="216"/>
      <c r="BE7" s="204" t="s">
        <v>192</v>
      </c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06"/>
      <c r="BZ7" s="113"/>
      <c r="CA7" s="113"/>
      <c r="CB7" s="203">
        <v>1</v>
      </c>
      <c r="CC7" s="203"/>
      <c r="CD7" s="216"/>
      <c r="CE7" s="204" t="s">
        <v>220</v>
      </c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06"/>
      <c r="DI7"/>
      <c r="DM7" s="112"/>
    </row>
    <row r="8" spans="2:117" s="23" customFormat="1" ht="20.25" customHeight="1">
      <c r="B8" s="203">
        <v>2</v>
      </c>
      <c r="C8" s="203"/>
      <c r="D8" s="203"/>
      <c r="E8" s="204" t="s">
        <v>219</v>
      </c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06"/>
      <c r="Z8" s="113"/>
      <c r="AA8" s="113"/>
      <c r="AB8" s="203">
        <v>2</v>
      </c>
      <c r="AC8" s="203"/>
      <c r="AD8" s="203"/>
      <c r="AE8" s="204" t="s">
        <v>198</v>
      </c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06"/>
      <c r="AZ8" s="113"/>
      <c r="BA8" s="113"/>
      <c r="BB8" s="203">
        <v>2</v>
      </c>
      <c r="BC8" s="203"/>
      <c r="BD8" s="203"/>
      <c r="BE8" s="204" t="s">
        <v>197</v>
      </c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06"/>
      <c r="BZ8" s="113"/>
      <c r="CA8" s="113"/>
      <c r="CB8" s="203">
        <v>2</v>
      </c>
      <c r="CC8" s="203"/>
      <c r="CD8" s="203"/>
      <c r="CE8" s="204" t="s">
        <v>195</v>
      </c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06"/>
      <c r="DI8"/>
      <c r="DM8" s="112"/>
    </row>
    <row r="9" spans="2:117" s="23" customFormat="1" ht="20.25" customHeight="1">
      <c r="B9" s="203">
        <v>3</v>
      </c>
      <c r="C9" s="203"/>
      <c r="D9" s="203"/>
      <c r="E9" s="204" t="s">
        <v>210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6"/>
      <c r="Z9" s="113"/>
      <c r="AA9" s="113"/>
      <c r="AB9" s="203">
        <v>3</v>
      </c>
      <c r="AC9" s="203"/>
      <c r="AD9" s="203"/>
      <c r="AE9" s="204" t="s">
        <v>204</v>
      </c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6"/>
      <c r="AZ9" s="113"/>
      <c r="BA9" s="113"/>
      <c r="BB9" s="203">
        <v>3</v>
      </c>
      <c r="BC9" s="203"/>
      <c r="BD9" s="203"/>
      <c r="BE9" s="204" t="s">
        <v>206</v>
      </c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6"/>
      <c r="BZ9" s="113"/>
      <c r="CA9" s="113"/>
      <c r="CB9" s="203">
        <v>3</v>
      </c>
      <c r="CC9" s="203"/>
      <c r="CD9" s="203"/>
      <c r="CE9" s="204" t="s">
        <v>218</v>
      </c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6"/>
      <c r="DI9"/>
      <c r="DM9" s="112"/>
    </row>
    <row r="10" spans="2:117" s="23" customFormat="1" ht="21.75" customHeight="1">
      <c r="B10" s="203">
        <v>4</v>
      </c>
      <c r="C10" s="203"/>
      <c r="D10" s="203"/>
      <c r="E10" s="204" t="s">
        <v>190</v>
      </c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6"/>
      <c r="Z10" s="113"/>
      <c r="AA10" s="113"/>
      <c r="AB10" s="203">
        <v>4</v>
      </c>
      <c r="AC10" s="203"/>
      <c r="AD10" s="203"/>
      <c r="AE10" s="204" t="s">
        <v>209</v>
      </c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6"/>
      <c r="AZ10" s="113"/>
      <c r="BA10" s="113"/>
      <c r="BB10" s="203">
        <v>4</v>
      </c>
      <c r="BC10" s="203"/>
      <c r="BD10" s="203"/>
      <c r="BE10" s="204" t="s">
        <v>215</v>
      </c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6"/>
      <c r="BZ10" s="113"/>
      <c r="CA10" s="113"/>
      <c r="CB10" s="203">
        <v>4</v>
      </c>
      <c r="CC10" s="203"/>
      <c r="CD10" s="203"/>
      <c r="CE10" s="204" t="s">
        <v>193</v>
      </c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6"/>
      <c r="DI10"/>
      <c r="DM10" s="112"/>
    </row>
    <row r="11" spans="2:117" s="23" customFormat="1" ht="22.5" customHeight="1">
      <c r="B11" s="203">
        <v>5</v>
      </c>
      <c r="C11" s="203"/>
      <c r="D11" s="203"/>
      <c r="E11" s="204" t="s">
        <v>217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6"/>
      <c r="BB11" s="176"/>
      <c r="BC11" s="176"/>
      <c r="BD11" s="176"/>
      <c r="BE11" s="177"/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12"/>
      <c r="CA11" s="112"/>
      <c r="CB11" s="176"/>
      <c r="CC11" s="176"/>
      <c r="CD11" s="176"/>
      <c r="CE11" s="177"/>
      <c r="CF11" s="178"/>
      <c r="CG11" s="178"/>
      <c r="CH11" s="178"/>
      <c r="CI11" s="178"/>
      <c r="CJ11" s="178"/>
      <c r="CK11" s="178"/>
      <c r="CL11" s="178"/>
      <c r="CM11" s="178"/>
      <c r="CN11" s="178"/>
      <c r="CO11" s="178"/>
      <c r="CP11" s="178"/>
      <c r="CQ11" s="178"/>
      <c r="CR11" s="178"/>
      <c r="CS11" s="178"/>
      <c r="CT11" s="178"/>
      <c r="CU11" s="178"/>
      <c r="CV11" s="178"/>
      <c r="CW11" s="178"/>
      <c r="CX11" s="178"/>
      <c r="CY11" s="178"/>
      <c r="DI11"/>
      <c r="DM11" s="112"/>
    </row>
    <row r="12" spans="2:117" s="23" customFormat="1" ht="7.5" customHeight="1">
      <c r="B12" s="113"/>
      <c r="C12" s="113"/>
      <c r="D12" s="113"/>
      <c r="E12" s="167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AB12" s="113"/>
      <c r="AC12" s="113"/>
      <c r="AD12" s="113"/>
      <c r="AE12" s="167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BB12" s="113"/>
      <c r="BC12" s="113"/>
      <c r="BD12" s="113"/>
      <c r="BE12" s="167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CB12" s="113"/>
      <c r="CC12" s="113"/>
      <c r="CD12" s="113"/>
      <c r="CE12" s="167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DI12"/>
      <c r="DM12" s="112"/>
    </row>
    <row r="13" spans="2:117" s="23" customFormat="1" ht="18" customHeight="1">
      <c r="B13" s="218" t="s">
        <v>165</v>
      </c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AB13" s="218" t="s">
        <v>166</v>
      </c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BB13" s="218" t="s">
        <v>131</v>
      </c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CB13" s="218" t="s">
        <v>141</v>
      </c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DI13" s="61"/>
      <c r="DM13" s="112"/>
    </row>
    <row r="14" spans="2:117" s="23" customFormat="1" ht="18" customHeight="1">
      <c r="B14" s="218" t="s">
        <v>169</v>
      </c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AB14" s="218" t="s">
        <v>169</v>
      </c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BB14" s="218" t="s">
        <v>169</v>
      </c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CB14" s="218" t="s">
        <v>178</v>
      </c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DM14" s="112"/>
    </row>
    <row r="15" spans="2:117" s="23" customFormat="1" ht="59.25" customHeight="1"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DM15" s="112"/>
    </row>
    <row r="16" spans="2:117" s="23" customFormat="1" ht="18" customHeight="1">
      <c r="B16" s="233" t="s">
        <v>121</v>
      </c>
      <c r="C16" s="233"/>
      <c r="D16" s="233"/>
      <c r="E16" s="213" t="s">
        <v>126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5"/>
      <c r="AB16" s="233" t="s">
        <v>121</v>
      </c>
      <c r="AC16" s="233"/>
      <c r="AD16" s="233"/>
      <c r="AE16" s="213" t="s">
        <v>127</v>
      </c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5"/>
      <c r="BB16" s="233" t="s">
        <v>121</v>
      </c>
      <c r="BC16" s="233"/>
      <c r="BD16" s="233"/>
      <c r="BE16" s="213" t="s">
        <v>128</v>
      </c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5"/>
      <c r="CB16" s="233" t="s">
        <v>121</v>
      </c>
      <c r="CC16" s="233"/>
      <c r="CD16" s="233"/>
      <c r="CE16" s="213" t="s">
        <v>129</v>
      </c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4"/>
      <c r="CW16" s="214"/>
      <c r="CX16" s="214"/>
      <c r="CY16" s="215"/>
      <c r="DM16" s="112"/>
    </row>
    <row r="17" spans="2:140" s="23" customFormat="1" ht="20.25" customHeight="1">
      <c r="B17" s="203">
        <v>1</v>
      </c>
      <c r="C17" s="203"/>
      <c r="D17" s="203"/>
      <c r="E17" s="204" t="s">
        <v>203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06"/>
      <c r="Z17" s="114"/>
      <c r="AA17" s="114"/>
      <c r="AB17" s="203">
        <v>1</v>
      </c>
      <c r="AC17" s="203"/>
      <c r="AD17" s="216"/>
      <c r="AE17" s="204" t="s">
        <v>224</v>
      </c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06"/>
      <c r="AZ17" s="114"/>
      <c r="BA17" s="114"/>
      <c r="BB17" s="203">
        <v>1</v>
      </c>
      <c r="BC17" s="203"/>
      <c r="BD17" s="216"/>
      <c r="BE17" s="204" t="s">
        <v>200</v>
      </c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06"/>
      <c r="BZ17" s="114"/>
      <c r="CA17" s="114"/>
      <c r="CB17" s="203">
        <v>1</v>
      </c>
      <c r="CC17" s="203"/>
      <c r="CD17" s="216"/>
      <c r="CE17" s="204" t="s">
        <v>201</v>
      </c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06"/>
      <c r="DM17" s="112"/>
    </row>
    <row r="18" spans="2:140" s="23" customFormat="1" ht="20.25" customHeight="1">
      <c r="B18" s="203">
        <v>2</v>
      </c>
      <c r="C18" s="203"/>
      <c r="D18" s="203"/>
      <c r="E18" s="204" t="s">
        <v>211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06"/>
      <c r="Z18" s="114"/>
      <c r="AA18" s="114"/>
      <c r="AB18" s="203">
        <v>2</v>
      </c>
      <c r="AC18" s="203"/>
      <c r="AD18" s="203"/>
      <c r="AE18" s="204" t="s">
        <v>212</v>
      </c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06"/>
      <c r="AZ18" s="114"/>
      <c r="BA18" s="114"/>
      <c r="BB18" s="203">
        <v>2</v>
      </c>
      <c r="BC18" s="203"/>
      <c r="BD18" s="203"/>
      <c r="BE18" s="204" t="s">
        <v>208</v>
      </c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06"/>
      <c r="BZ18" s="114"/>
      <c r="CA18" s="114"/>
      <c r="CB18" s="203">
        <v>2</v>
      </c>
      <c r="CC18" s="203"/>
      <c r="CD18" s="203"/>
      <c r="CE18" s="222" t="s">
        <v>205</v>
      </c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/>
      <c r="CY18" s="206"/>
      <c r="DM18" s="112"/>
    </row>
    <row r="19" spans="2:140" s="23" customFormat="1" ht="20.25" customHeight="1">
      <c r="B19" s="203">
        <v>3</v>
      </c>
      <c r="C19" s="203"/>
      <c r="D19" s="203"/>
      <c r="E19" s="204" t="s">
        <v>216</v>
      </c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6"/>
      <c r="Z19" s="114"/>
      <c r="AA19" s="114"/>
      <c r="AB19" s="203">
        <v>3</v>
      </c>
      <c r="AC19" s="203"/>
      <c r="AD19" s="203"/>
      <c r="AE19" s="204" t="s">
        <v>199</v>
      </c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6"/>
      <c r="AZ19" s="114"/>
      <c r="BA19" s="114"/>
      <c r="BB19" s="203">
        <v>3</v>
      </c>
      <c r="BC19" s="203"/>
      <c r="BD19" s="203"/>
      <c r="BE19" s="204" t="s">
        <v>213</v>
      </c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6"/>
      <c r="BZ19" s="114"/>
      <c r="CA19" s="114"/>
      <c r="CB19" s="203">
        <v>3</v>
      </c>
      <c r="CC19" s="203"/>
      <c r="CD19" s="203"/>
      <c r="CE19" s="204" t="s">
        <v>207</v>
      </c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6"/>
      <c r="DM19" s="112"/>
    </row>
    <row r="20" spans="2:140" s="23" customFormat="1" ht="20.25" customHeight="1">
      <c r="B20" s="203">
        <v>4</v>
      </c>
      <c r="C20" s="203"/>
      <c r="D20" s="203"/>
      <c r="E20" s="204" t="s">
        <v>194</v>
      </c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6"/>
      <c r="Z20" s="113"/>
      <c r="AA20" s="113"/>
      <c r="AB20" s="203">
        <v>4</v>
      </c>
      <c r="AC20" s="203"/>
      <c r="AD20" s="203"/>
      <c r="AE20" s="204" t="s">
        <v>222</v>
      </c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6"/>
      <c r="AZ20" s="113"/>
      <c r="BA20" s="113"/>
      <c r="BB20" s="203">
        <v>4</v>
      </c>
      <c r="BC20" s="203"/>
      <c r="BD20" s="203"/>
      <c r="BE20" s="204" t="s">
        <v>223</v>
      </c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6"/>
      <c r="BZ20" s="113"/>
      <c r="CA20" s="113"/>
      <c r="CB20" s="203">
        <v>4</v>
      </c>
      <c r="CC20" s="203"/>
      <c r="CD20" s="203"/>
      <c r="CE20" s="204" t="s">
        <v>214</v>
      </c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6"/>
      <c r="DI20"/>
    </row>
    <row r="21" spans="2:140" s="23" customFormat="1" ht="20.25" customHeight="1">
      <c r="B21" s="203">
        <v>5</v>
      </c>
      <c r="C21" s="203"/>
      <c r="D21" s="203"/>
      <c r="E21" s="204" t="s">
        <v>202</v>
      </c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6"/>
      <c r="Z21" s="113"/>
      <c r="AA21" s="113"/>
      <c r="AB21" s="176"/>
      <c r="AC21" s="176"/>
      <c r="AD21" s="176"/>
      <c r="AE21" s="177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13"/>
      <c r="BA21" s="113"/>
      <c r="BB21" s="203">
        <v>5</v>
      </c>
      <c r="BC21" s="203"/>
      <c r="BD21" s="203"/>
      <c r="BE21" s="204" t="s">
        <v>196</v>
      </c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6"/>
      <c r="BZ21" s="113"/>
      <c r="CA21" s="181"/>
      <c r="CB21" s="176"/>
      <c r="CC21" s="176"/>
      <c r="CD21" s="176"/>
      <c r="CE21" s="177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DI21"/>
    </row>
    <row r="22" spans="2:140" s="23" customFormat="1" ht="18" customHeight="1">
      <c r="B22" s="218" t="s">
        <v>170</v>
      </c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AB22" s="218" t="s">
        <v>170</v>
      </c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BB22" s="218" t="s">
        <v>171</v>
      </c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CB22" s="218" t="s">
        <v>171</v>
      </c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8"/>
      <c r="CT22" s="218"/>
      <c r="CU22" s="218"/>
      <c r="CV22" s="218"/>
      <c r="CW22" s="218"/>
      <c r="CX22" s="218"/>
      <c r="CY22" s="218"/>
    </row>
    <row r="23" spans="2:140" s="23" customFormat="1" ht="18" customHeight="1">
      <c r="B23" s="218" t="s">
        <v>148</v>
      </c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AB23" s="218" t="s">
        <v>178</v>
      </c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BB23" s="218" t="s">
        <v>148</v>
      </c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CB23" s="218" t="s">
        <v>178</v>
      </c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8"/>
      <c r="CT23" s="218"/>
      <c r="CU23" s="218"/>
      <c r="CV23" s="218"/>
      <c r="CW23" s="218"/>
      <c r="CX23" s="218"/>
      <c r="CY23" s="218"/>
      <c r="DM23" s="218"/>
      <c r="DN23" s="218"/>
      <c r="DO23" s="218"/>
      <c r="DP23" s="218"/>
      <c r="DQ23" s="218"/>
      <c r="DR23" s="218"/>
      <c r="DS23" s="218"/>
      <c r="DT23" s="218"/>
      <c r="DU23" s="218"/>
      <c r="DV23" s="218"/>
      <c r="DW23" s="218"/>
      <c r="DX23" s="218"/>
      <c r="DY23" s="218"/>
      <c r="DZ23" s="218"/>
      <c r="EA23" s="218"/>
      <c r="EB23" s="218"/>
      <c r="EC23" s="218"/>
      <c r="ED23" s="218"/>
      <c r="EE23" s="218"/>
      <c r="EF23" s="218"/>
      <c r="EG23" s="218"/>
      <c r="EH23" s="218"/>
      <c r="EI23" s="218"/>
      <c r="EJ23" s="218"/>
    </row>
    <row r="24" spans="2:140" ht="33" customHeight="1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</row>
    <row r="25" spans="2:140" ht="18" customHeight="1">
      <c r="B25" s="209" t="s">
        <v>154</v>
      </c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</row>
    <row r="26" spans="2:140" ht="18" customHeight="1">
      <c r="P26" s="116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N26" s="116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</row>
    <row r="27" spans="2:140" ht="18" customHeight="1">
      <c r="P27" s="116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N27" s="116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</row>
    <row r="28" spans="2:140" ht="15" customHeight="1">
      <c r="BA28" s="27"/>
    </row>
    <row r="29" spans="2:140" ht="18" customHeight="1">
      <c r="AA29" s="26"/>
      <c r="AB29" s="224" t="s">
        <v>173</v>
      </c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25"/>
      <c r="BL29" s="225"/>
      <c r="BM29" s="225"/>
      <c r="BN29" s="225"/>
      <c r="BO29" s="225"/>
      <c r="BP29" s="225"/>
      <c r="BQ29" s="225"/>
      <c r="BR29" s="225"/>
      <c r="BS29" s="225"/>
      <c r="BT29" s="225"/>
      <c r="BU29" s="225"/>
      <c r="BV29" s="225"/>
      <c r="BW29" s="225"/>
      <c r="BX29" s="225"/>
      <c r="BY29" s="226"/>
      <c r="BZ29" s="46"/>
    </row>
    <row r="30" spans="2:140" ht="18" customHeight="1"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5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43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185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7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</row>
    <row r="31" spans="2:140" ht="8.25" customHeight="1">
      <c r="O31" s="26"/>
      <c r="P31" s="224" t="s">
        <v>116</v>
      </c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6"/>
      <c r="BA31" s="186"/>
      <c r="BM31" s="26"/>
      <c r="BN31" s="224" t="s">
        <v>120</v>
      </c>
      <c r="BO31" s="225"/>
      <c r="BP31" s="225"/>
      <c r="BQ31" s="225"/>
      <c r="BR31" s="225"/>
      <c r="BS31" s="225"/>
      <c r="BT31" s="225"/>
      <c r="BU31" s="225"/>
      <c r="BV31" s="225"/>
      <c r="BW31" s="225"/>
      <c r="BX31" s="225"/>
      <c r="BY31" s="225"/>
      <c r="BZ31" s="225"/>
      <c r="CA31" s="225"/>
      <c r="CB31" s="225"/>
      <c r="CC31" s="225"/>
      <c r="CD31" s="225"/>
      <c r="CE31" s="225"/>
      <c r="CF31" s="225"/>
      <c r="CG31" s="225"/>
      <c r="CH31" s="225"/>
      <c r="CI31" s="225"/>
      <c r="CJ31" s="225"/>
      <c r="CK31" s="226"/>
    </row>
    <row r="32" spans="2:140" ht="8.25" customHeight="1">
      <c r="O32" s="26"/>
      <c r="P32" s="227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9"/>
      <c r="BA32" s="186"/>
      <c r="BM32" s="26"/>
      <c r="BN32" s="227"/>
      <c r="BO32" s="228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  <c r="CE32" s="228"/>
      <c r="CF32" s="228"/>
      <c r="CG32" s="228"/>
      <c r="CH32" s="228"/>
      <c r="CI32" s="228"/>
      <c r="CJ32" s="228"/>
      <c r="CK32" s="229"/>
    </row>
    <row r="33" spans="5:101" ht="8.25" customHeight="1">
      <c r="O33" s="26"/>
      <c r="AM33" s="26"/>
      <c r="AY33" s="28"/>
      <c r="AZ33" s="28"/>
      <c r="BA33" s="187"/>
      <c r="BB33" s="28"/>
      <c r="BM33" s="26"/>
      <c r="CK33" s="26"/>
    </row>
    <row r="34" spans="5:101" ht="8.25" customHeight="1">
      <c r="J34" s="24"/>
      <c r="K34" s="24"/>
      <c r="L34" s="24"/>
      <c r="M34" s="24"/>
      <c r="N34" s="24"/>
      <c r="O34" s="25"/>
      <c r="P34" s="24"/>
      <c r="Q34" s="24"/>
      <c r="R34" s="24"/>
      <c r="S34" s="24"/>
      <c r="T34" s="24"/>
      <c r="U34" s="24"/>
      <c r="AH34" s="24"/>
      <c r="AI34" s="24"/>
      <c r="AJ34" s="24"/>
      <c r="AK34" s="24"/>
      <c r="AL34" s="24"/>
      <c r="AM34" s="25"/>
      <c r="AN34" s="24"/>
      <c r="AO34" s="24"/>
      <c r="AP34" s="24"/>
      <c r="AQ34" s="24"/>
      <c r="AR34" s="24"/>
      <c r="AS34" s="24"/>
      <c r="AY34" s="28"/>
      <c r="AZ34" s="28"/>
      <c r="BA34" s="187"/>
      <c r="BB34" s="28"/>
      <c r="BH34" s="24"/>
      <c r="BI34" s="24"/>
      <c r="BJ34" s="24"/>
      <c r="BK34" s="24"/>
      <c r="BL34" s="24"/>
      <c r="BM34" s="25"/>
      <c r="BN34" s="24"/>
      <c r="BO34" s="24"/>
      <c r="BP34" s="24"/>
      <c r="BQ34" s="24"/>
      <c r="BR34" s="24"/>
      <c r="BS34" s="24"/>
      <c r="CF34" s="24"/>
      <c r="CG34" s="24"/>
      <c r="CH34" s="24"/>
      <c r="CI34" s="24"/>
      <c r="CJ34" s="24"/>
      <c r="CK34" s="25"/>
      <c r="CL34" s="24"/>
      <c r="CM34" s="24"/>
      <c r="CN34" s="24"/>
      <c r="CO34" s="24"/>
      <c r="CP34" s="24"/>
      <c r="CQ34" s="24"/>
    </row>
    <row r="35" spans="5:101" ht="18" customHeight="1">
      <c r="I35" s="26"/>
      <c r="J35" s="219" t="s">
        <v>82</v>
      </c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1"/>
      <c r="AG35" s="26"/>
      <c r="AH35" s="219" t="s">
        <v>115</v>
      </c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1"/>
      <c r="BA35" s="186"/>
      <c r="BG35" s="26"/>
      <c r="BH35" s="219" t="s">
        <v>90</v>
      </c>
      <c r="BI35" s="220"/>
      <c r="BJ35" s="220"/>
      <c r="BK35" s="220"/>
      <c r="BL35" s="220"/>
      <c r="BM35" s="220"/>
      <c r="BN35" s="220"/>
      <c r="BO35" s="220"/>
      <c r="BP35" s="220"/>
      <c r="BQ35" s="220"/>
      <c r="BR35" s="220"/>
      <c r="BS35" s="221"/>
      <c r="CE35" s="26"/>
      <c r="CF35" s="219" t="s">
        <v>92</v>
      </c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1"/>
    </row>
    <row r="36" spans="5:101" ht="18" customHeight="1">
      <c r="G36" s="24"/>
      <c r="H36" s="24"/>
      <c r="I36" s="25"/>
      <c r="J36" s="24"/>
      <c r="K36" s="24"/>
      <c r="L36" s="24"/>
      <c r="S36" s="24"/>
      <c r="T36" s="24"/>
      <c r="U36" s="25"/>
      <c r="V36" s="24"/>
      <c r="W36" s="24"/>
      <c r="X36" s="24"/>
      <c r="AE36" s="29"/>
      <c r="AF36" s="29"/>
      <c r="AG36" s="30"/>
      <c r="AH36" s="29"/>
      <c r="AI36" s="29"/>
      <c r="AJ36" s="29"/>
      <c r="AQ36" s="24"/>
      <c r="AR36" s="24"/>
      <c r="AS36" s="25"/>
      <c r="AT36" s="24"/>
      <c r="AU36" s="24"/>
      <c r="AV36" s="24"/>
      <c r="BA36" s="186"/>
      <c r="BE36" s="24"/>
      <c r="BF36" s="24"/>
      <c r="BG36" s="25"/>
      <c r="BH36" s="24"/>
      <c r="BI36" s="24"/>
      <c r="BJ36" s="24"/>
      <c r="BQ36" s="24"/>
      <c r="BR36" s="24"/>
      <c r="BS36" s="25"/>
      <c r="BT36" s="24"/>
      <c r="BU36" s="24"/>
      <c r="BV36" s="24"/>
      <c r="CC36" s="24"/>
      <c r="CD36" s="24"/>
      <c r="CE36" s="25"/>
      <c r="CF36" s="24"/>
      <c r="CG36" s="24"/>
      <c r="CH36" s="24"/>
      <c r="CO36" s="24"/>
      <c r="CP36" s="24"/>
      <c r="CQ36" s="25"/>
      <c r="CR36" s="24"/>
      <c r="CS36" s="24"/>
      <c r="CT36" s="24"/>
    </row>
    <row r="37" spans="5:101" ht="18" customHeight="1">
      <c r="F37" s="26"/>
      <c r="G37" s="219" t="s">
        <v>112</v>
      </c>
      <c r="H37" s="220"/>
      <c r="I37" s="220"/>
      <c r="J37" s="220"/>
      <c r="K37" s="220"/>
      <c r="L37" s="221"/>
      <c r="M37" s="31"/>
      <c r="R37" s="26"/>
      <c r="S37" s="219" t="s">
        <v>71</v>
      </c>
      <c r="T37" s="220"/>
      <c r="U37" s="220"/>
      <c r="V37" s="220"/>
      <c r="W37" s="220"/>
      <c r="X37" s="221"/>
      <c r="Y37" s="31"/>
      <c r="Z37" s="31"/>
      <c r="AD37" s="26"/>
      <c r="AE37" s="219" t="s">
        <v>113</v>
      </c>
      <c r="AF37" s="220"/>
      <c r="AG37" s="220"/>
      <c r="AH37" s="220"/>
      <c r="AI37" s="220"/>
      <c r="AJ37" s="221"/>
      <c r="AP37" s="26"/>
      <c r="AQ37" s="219" t="s">
        <v>114</v>
      </c>
      <c r="AR37" s="220"/>
      <c r="AS37" s="220"/>
      <c r="AT37" s="220"/>
      <c r="AU37" s="220"/>
      <c r="AV37" s="221"/>
      <c r="BA37" s="186"/>
      <c r="BC37" s="31"/>
      <c r="BD37" s="32"/>
      <c r="BE37" s="219" t="s">
        <v>117</v>
      </c>
      <c r="BF37" s="220"/>
      <c r="BG37" s="220"/>
      <c r="BH37" s="220"/>
      <c r="BI37" s="220"/>
      <c r="BJ37" s="221"/>
      <c r="BP37" s="26"/>
      <c r="BQ37" s="219" t="s">
        <v>118</v>
      </c>
      <c r="BR37" s="220"/>
      <c r="BS37" s="220"/>
      <c r="BT37" s="220"/>
      <c r="BU37" s="220"/>
      <c r="BV37" s="221"/>
      <c r="CB37" s="26"/>
      <c r="CC37" s="219" t="s">
        <v>119</v>
      </c>
      <c r="CD37" s="220"/>
      <c r="CE37" s="220"/>
      <c r="CF37" s="220"/>
      <c r="CG37" s="220"/>
      <c r="CH37" s="221"/>
      <c r="CI37" s="31"/>
      <c r="CN37" s="26"/>
      <c r="CO37" s="219" t="s">
        <v>88</v>
      </c>
      <c r="CP37" s="220"/>
      <c r="CQ37" s="220"/>
      <c r="CR37" s="220"/>
      <c r="CS37" s="220"/>
      <c r="CT37" s="221"/>
    </row>
    <row r="38" spans="5:101" ht="18" customHeight="1">
      <c r="F38" s="25"/>
      <c r="L38" s="25"/>
      <c r="R38" s="25"/>
      <c r="X38" s="25"/>
      <c r="AD38" s="25"/>
      <c r="AJ38" s="25"/>
      <c r="AP38" s="25"/>
      <c r="AV38" s="25"/>
      <c r="BA38" s="186"/>
      <c r="BD38" s="25"/>
      <c r="BJ38" s="25"/>
      <c r="BP38" s="25"/>
      <c r="BV38" s="25"/>
      <c r="CB38" s="25"/>
      <c r="CH38" s="25"/>
      <c r="CN38" s="25"/>
      <c r="CT38" s="25"/>
    </row>
    <row r="39" spans="5:101" ht="18" customHeight="1">
      <c r="E39" s="230" t="s">
        <v>31</v>
      </c>
      <c r="F39" s="230"/>
      <c r="G39" s="230"/>
      <c r="H39" s="230"/>
      <c r="K39" s="230" t="s">
        <v>32</v>
      </c>
      <c r="L39" s="230"/>
      <c r="M39" s="230"/>
      <c r="N39" s="230"/>
      <c r="Q39" s="230" t="s">
        <v>33</v>
      </c>
      <c r="R39" s="230"/>
      <c r="S39" s="230"/>
      <c r="T39" s="230"/>
      <c r="W39" s="230" t="s">
        <v>34</v>
      </c>
      <c r="X39" s="230"/>
      <c r="Y39" s="230"/>
      <c r="Z39" s="230"/>
      <c r="AC39" s="230" t="s">
        <v>35</v>
      </c>
      <c r="AD39" s="230"/>
      <c r="AE39" s="230"/>
      <c r="AF39" s="230"/>
      <c r="AI39" s="230" t="s">
        <v>36</v>
      </c>
      <c r="AJ39" s="230"/>
      <c r="AK39" s="230"/>
      <c r="AL39" s="230"/>
      <c r="AO39" s="230" t="s">
        <v>37</v>
      </c>
      <c r="AP39" s="230"/>
      <c r="AQ39" s="230"/>
      <c r="AR39" s="230"/>
      <c r="AU39" s="230" t="s">
        <v>38</v>
      </c>
      <c r="AV39" s="230"/>
      <c r="AW39" s="230"/>
      <c r="AX39" s="230"/>
      <c r="BA39" s="186"/>
      <c r="BC39" s="230" t="s">
        <v>39</v>
      </c>
      <c r="BD39" s="230"/>
      <c r="BE39" s="230"/>
      <c r="BF39" s="230"/>
      <c r="BI39" s="230" t="s">
        <v>40</v>
      </c>
      <c r="BJ39" s="230"/>
      <c r="BK39" s="230"/>
      <c r="BL39" s="230"/>
      <c r="BO39" s="230" t="s">
        <v>41</v>
      </c>
      <c r="BP39" s="230"/>
      <c r="BQ39" s="230"/>
      <c r="BR39" s="230"/>
      <c r="BU39" s="230" t="s">
        <v>42</v>
      </c>
      <c r="BV39" s="230"/>
      <c r="BW39" s="230"/>
      <c r="BX39" s="230"/>
      <c r="CA39" s="230" t="s">
        <v>43</v>
      </c>
      <c r="CB39" s="230"/>
      <c r="CC39" s="230"/>
      <c r="CD39" s="230"/>
      <c r="CG39" s="230" t="s">
        <v>44</v>
      </c>
      <c r="CH39" s="230"/>
      <c r="CI39" s="230"/>
      <c r="CJ39" s="230"/>
      <c r="CM39" s="230" t="s">
        <v>45</v>
      </c>
      <c r="CN39" s="230"/>
      <c r="CO39" s="230"/>
      <c r="CP39" s="230"/>
      <c r="CS39" s="230" t="s">
        <v>46</v>
      </c>
      <c r="CT39" s="230"/>
      <c r="CU39" s="230"/>
      <c r="CV39" s="230"/>
    </row>
    <row r="40" spans="5:101" ht="18" customHeight="1">
      <c r="E40" s="223"/>
      <c r="F40" s="223"/>
      <c r="G40" s="223"/>
      <c r="H40" s="223"/>
      <c r="I40" s="19"/>
      <c r="J40" s="19"/>
      <c r="K40" s="223"/>
      <c r="L40" s="223"/>
      <c r="M40" s="223"/>
      <c r="N40" s="223"/>
      <c r="O40" s="19"/>
      <c r="P40" s="19"/>
      <c r="Q40" s="223"/>
      <c r="R40" s="223"/>
      <c r="S40" s="223"/>
      <c r="T40" s="223"/>
      <c r="U40" s="19"/>
      <c r="V40" s="19"/>
      <c r="W40" s="223"/>
      <c r="X40" s="223"/>
      <c r="Y40" s="223"/>
      <c r="Z40" s="223"/>
      <c r="AA40" s="19"/>
      <c r="AB40" s="19"/>
      <c r="AC40" s="223"/>
      <c r="AD40" s="223"/>
      <c r="AE40" s="223"/>
      <c r="AF40" s="223"/>
      <c r="AG40" s="19"/>
      <c r="AH40" s="19"/>
      <c r="AI40" s="223"/>
      <c r="AJ40" s="223"/>
      <c r="AK40" s="223"/>
      <c r="AL40" s="223"/>
      <c r="AM40" s="19"/>
      <c r="AN40" s="19"/>
      <c r="AO40" s="223"/>
      <c r="AP40" s="223"/>
      <c r="AQ40" s="223"/>
      <c r="AR40" s="223"/>
      <c r="AS40" s="19"/>
      <c r="AT40" s="19"/>
      <c r="AU40" s="223"/>
      <c r="AV40" s="223"/>
      <c r="AW40" s="223"/>
      <c r="AX40" s="223"/>
      <c r="AY40" s="19"/>
      <c r="AZ40" s="19"/>
      <c r="BA40" s="188"/>
      <c r="BB40" s="19"/>
      <c r="BC40" s="223"/>
      <c r="BD40" s="223"/>
      <c r="BE40" s="223"/>
      <c r="BF40" s="223"/>
      <c r="BG40" s="19"/>
      <c r="BH40" s="19"/>
      <c r="BI40" s="223"/>
      <c r="BJ40" s="223"/>
      <c r="BK40" s="223"/>
      <c r="BL40" s="223"/>
      <c r="BM40" s="19"/>
      <c r="BN40" s="19"/>
      <c r="BO40" s="223"/>
      <c r="BP40" s="223"/>
      <c r="BQ40" s="223"/>
      <c r="BR40" s="223"/>
      <c r="BS40" s="19"/>
      <c r="BT40" s="19"/>
      <c r="BU40" s="223"/>
      <c r="BV40" s="223"/>
      <c r="BW40" s="223"/>
      <c r="BX40" s="223"/>
      <c r="BY40" s="19"/>
      <c r="BZ40" s="19"/>
      <c r="CA40" s="223"/>
      <c r="CB40" s="223"/>
      <c r="CC40" s="223"/>
      <c r="CD40" s="223"/>
      <c r="CE40" s="19"/>
      <c r="CF40" s="19"/>
      <c r="CG40" s="223"/>
      <c r="CH40" s="223"/>
      <c r="CI40" s="223"/>
      <c r="CJ40" s="223"/>
      <c r="CK40" s="19"/>
      <c r="CL40" s="19"/>
      <c r="CM40" s="223"/>
      <c r="CN40" s="223"/>
      <c r="CO40" s="223"/>
      <c r="CP40" s="223"/>
      <c r="CQ40" s="19"/>
      <c r="CR40" s="19"/>
      <c r="CS40" s="232"/>
      <c r="CT40" s="232"/>
      <c r="CU40" s="232"/>
      <c r="CV40" s="232"/>
      <c r="CW40" s="20"/>
    </row>
    <row r="41" spans="5:101" ht="18" customHeight="1">
      <c r="E41" s="223"/>
      <c r="F41" s="223"/>
      <c r="G41" s="223"/>
      <c r="H41" s="223"/>
      <c r="I41" s="19"/>
      <c r="J41" s="19"/>
      <c r="K41" s="223"/>
      <c r="L41" s="223"/>
      <c r="M41" s="223"/>
      <c r="N41" s="223"/>
      <c r="O41" s="19"/>
      <c r="P41" s="19"/>
      <c r="Q41" s="223"/>
      <c r="R41" s="223"/>
      <c r="S41" s="223"/>
      <c r="T41" s="223"/>
      <c r="U41" s="19"/>
      <c r="V41" s="19"/>
      <c r="W41" s="223"/>
      <c r="X41" s="223"/>
      <c r="Y41" s="223"/>
      <c r="Z41" s="223"/>
      <c r="AA41" s="19"/>
      <c r="AB41" s="19"/>
      <c r="AC41" s="223"/>
      <c r="AD41" s="223"/>
      <c r="AE41" s="223"/>
      <c r="AF41" s="223"/>
      <c r="AG41" s="19"/>
      <c r="AH41" s="19"/>
      <c r="AI41" s="223"/>
      <c r="AJ41" s="223"/>
      <c r="AK41" s="223"/>
      <c r="AL41" s="223"/>
      <c r="AM41" s="19"/>
      <c r="AN41" s="19"/>
      <c r="AO41" s="223"/>
      <c r="AP41" s="223"/>
      <c r="AQ41" s="223"/>
      <c r="AR41" s="223"/>
      <c r="AS41" s="19"/>
      <c r="AT41" s="19"/>
      <c r="AU41" s="223"/>
      <c r="AV41" s="223"/>
      <c r="AW41" s="223"/>
      <c r="AX41" s="223"/>
      <c r="AY41" s="19"/>
      <c r="AZ41" s="19"/>
      <c r="BA41" s="188"/>
      <c r="BB41" s="19"/>
      <c r="BC41" s="223"/>
      <c r="BD41" s="223"/>
      <c r="BE41" s="223"/>
      <c r="BF41" s="223"/>
      <c r="BG41" s="19"/>
      <c r="BH41" s="19"/>
      <c r="BI41" s="223"/>
      <c r="BJ41" s="223"/>
      <c r="BK41" s="223"/>
      <c r="BL41" s="223"/>
      <c r="BM41" s="19"/>
      <c r="BN41" s="19"/>
      <c r="BO41" s="223"/>
      <c r="BP41" s="223"/>
      <c r="BQ41" s="223"/>
      <c r="BR41" s="223"/>
      <c r="BS41" s="19"/>
      <c r="BT41" s="19"/>
      <c r="BU41" s="223"/>
      <c r="BV41" s="223"/>
      <c r="BW41" s="223"/>
      <c r="BX41" s="223"/>
      <c r="BY41" s="19"/>
      <c r="BZ41" s="19"/>
      <c r="CA41" s="223"/>
      <c r="CB41" s="223"/>
      <c r="CC41" s="223"/>
      <c r="CD41" s="223"/>
      <c r="CE41" s="19"/>
      <c r="CF41" s="19"/>
      <c r="CG41" s="223"/>
      <c r="CH41" s="223"/>
      <c r="CI41" s="223"/>
      <c r="CJ41" s="223"/>
      <c r="CK41" s="19"/>
      <c r="CL41" s="19"/>
      <c r="CM41" s="223"/>
      <c r="CN41" s="223"/>
      <c r="CO41" s="223"/>
      <c r="CP41" s="223"/>
      <c r="CQ41" s="19"/>
      <c r="CR41" s="19"/>
      <c r="CS41" s="232"/>
      <c r="CT41" s="232"/>
      <c r="CU41" s="232"/>
      <c r="CV41" s="232"/>
      <c r="CW41" s="20"/>
    </row>
    <row r="42" spans="5:101" ht="18" customHeight="1">
      <c r="E42" s="223"/>
      <c r="F42" s="223"/>
      <c r="G42" s="223"/>
      <c r="H42" s="223"/>
      <c r="I42" s="19"/>
      <c r="J42" s="19"/>
      <c r="K42" s="223"/>
      <c r="L42" s="223"/>
      <c r="M42" s="223"/>
      <c r="N42" s="223"/>
      <c r="O42" s="19"/>
      <c r="P42" s="19"/>
      <c r="Q42" s="223"/>
      <c r="R42" s="223"/>
      <c r="S42" s="223"/>
      <c r="T42" s="223"/>
      <c r="U42" s="19"/>
      <c r="V42" s="19"/>
      <c r="W42" s="223"/>
      <c r="X42" s="223"/>
      <c r="Y42" s="223"/>
      <c r="Z42" s="223"/>
      <c r="AA42" s="19"/>
      <c r="AB42" s="19"/>
      <c r="AC42" s="223"/>
      <c r="AD42" s="223"/>
      <c r="AE42" s="223"/>
      <c r="AF42" s="223"/>
      <c r="AG42" s="19"/>
      <c r="AH42" s="19"/>
      <c r="AI42" s="223"/>
      <c r="AJ42" s="223"/>
      <c r="AK42" s="223"/>
      <c r="AL42" s="223"/>
      <c r="AM42" s="19"/>
      <c r="AN42" s="19"/>
      <c r="AO42" s="223"/>
      <c r="AP42" s="223"/>
      <c r="AQ42" s="223"/>
      <c r="AR42" s="223"/>
      <c r="AS42" s="19"/>
      <c r="AT42" s="19"/>
      <c r="AU42" s="223"/>
      <c r="AV42" s="223"/>
      <c r="AW42" s="223"/>
      <c r="AX42" s="223"/>
      <c r="AY42" s="19"/>
      <c r="AZ42" s="19"/>
      <c r="BA42" s="188"/>
      <c r="BB42" s="19"/>
      <c r="BC42" s="223"/>
      <c r="BD42" s="223"/>
      <c r="BE42" s="223"/>
      <c r="BF42" s="223"/>
      <c r="BG42" s="19"/>
      <c r="BH42" s="19"/>
      <c r="BI42" s="223"/>
      <c r="BJ42" s="223"/>
      <c r="BK42" s="223"/>
      <c r="BL42" s="223"/>
      <c r="BM42" s="19"/>
      <c r="BN42" s="19"/>
      <c r="BO42" s="223"/>
      <c r="BP42" s="223"/>
      <c r="BQ42" s="223"/>
      <c r="BR42" s="223"/>
      <c r="BS42" s="19"/>
      <c r="BT42" s="19"/>
      <c r="BU42" s="223"/>
      <c r="BV42" s="223"/>
      <c r="BW42" s="223"/>
      <c r="BX42" s="223"/>
      <c r="BY42" s="19"/>
      <c r="BZ42" s="19"/>
      <c r="CA42" s="223"/>
      <c r="CB42" s="223"/>
      <c r="CC42" s="223"/>
      <c r="CD42" s="223"/>
      <c r="CE42" s="19"/>
      <c r="CF42" s="19"/>
      <c r="CG42" s="223"/>
      <c r="CH42" s="223"/>
      <c r="CI42" s="223"/>
      <c r="CJ42" s="223"/>
      <c r="CK42" s="19"/>
      <c r="CL42" s="19"/>
      <c r="CM42" s="223"/>
      <c r="CN42" s="223"/>
      <c r="CO42" s="223"/>
      <c r="CP42" s="223"/>
      <c r="CQ42" s="19"/>
      <c r="CR42" s="19"/>
      <c r="CS42" s="232"/>
      <c r="CT42" s="232"/>
      <c r="CU42" s="232"/>
      <c r="CV42" s="232"/>
      <c r="CW42" s="20"/>
    </row>
    <row r="43" spans="5:101" ht="18" customHeight="1">
      <c r="E43" s="223"/>
      <c r="F43" s="223"/>
      <c r="G43" s="223"/>
      <c r="H43" s="223"/>
      <c r="I43" s="19"/>
      <c r="J43" s="19"/>
      <c r="K43" s="223"/>
      <c r="L43" s="223"/>
      <c r="M43" s="223"/>
      <c r="N43" s="223"/>
      <c r="O43" s="19"/>
      <c r="P43" s="19"/>
      <c r="Q43" s="223"/>
      <c r="R43" s="223"/>
      <c r="S43" s="223"/>
      <c r="T43" s="223"/>
      <c r="U43" s="19"/>
      <c r="V43" s="19"/>
      <c r="W43" s="223"/>
      <c r="X43" s="223"/>
      <c r="Y43" s="223"/>
      <c r="Z43" s="223"/>
      <c r="AA43" s="19"/>
      <c r="AB43" s="19"/>
      <c r="AC43" s="223"/>
      <c r="AD43" s="223"/>
      <c r="AE43" s="223"/>
      <c r="AF43" s="223"/>
      <c r="AG43" s="19"/>
      <c r="AH43" s="19"/>
      <c r="AI43" s="223"/>
      <c r="AJ43" s="223"/>
      <c r="AK43" s="223"/>
      <c r="AL43" s="223"/>
      <c r="AM43" s="19"/>
      <c r="AN43" s="19"/>
      <c r="AO43" s="223"/>
      <c r="AP43" s="223"/>
      <c r="AQ43" s="223"/>
      <c r="AR43" s="223"/>
      <c r="AS43" s="19"/>
      <c r="AT43" s="19"/>
      <c r="AU43" s="223"/>
      <c r="AV43" s="223"/>
      <c r="AW43" s="223"/>
      <c r="AX43" s="223"/>
      <c r="AY43" s="19"/>
      <c r="AZ43" s="19"/>
      <c r="BA43" s="188"/>
      <c r="BB43" s="19"/>
      <c r="BC43" s="223"/>
      <c r="BD43" s="223"/>
      <c r="BE43" s="223"/>
      <c r="BF43" s="223"/>
      <c r="BG43" s="19"/>
      <c r="BH43" s="19"/>
      <c r="BI43" s="223"/>
      <c r="BJ43" s="223"/>
      <c r="BK43" s="223"/>
      <c r="BL43" s="223"/>
      <c r="BM43" s="19"/>
      <c r="BN43" s="19"/>
      <c r="BO43" s="223"/>
      <c r="BP43" s="223"/>
      <c r="BQ43" s="223"/>
      <c r="BR43" s="223"/>
      <c r="BS43" s="19"/>
      <c r="BT43" s="19"/>
      <c r="BU43" s="223"/>
      <c r="BV43" s="223"/>
      <c r="BW43" s="223"/>
      <c r="BX43" s="223"/>
      <c r="BY43" s="19"/>
      <c r="BZ43" s="19"/>
      <c r="CA43" s="223"/>
      <c r="CB43" s="223"/>
      <c r="CC43" s="223"/>
      <c r="CD43" s="223"/>
      <c r="CE43" s="19"/>
      <c r="CF43" s="19"/>
      <c r="CG43" s="223"/>
      <c r="CH43" s="223"/>
      <c r="CI43" s="223"/>
      <c r="CJ43" s="223"/>
      <c r="CK43" s="19"/>
      <c r="CL43" s="19"/>
      <c r="CM43" s="223"/>
      <c r="CN43" s="223"/>
      <c r="CO43" s="223"/>
      <c r="CP43" s="223"/>
      <c r="CQ43" s="19"/>
      <c r="CR43" s="19"/>
      <c r="CS43" s="232"/>
      <c r="CT43" s="232"/>
      <c r="CU43" s="232"/>
      <c r="CV43" s="232"/>
      <c r="CW43" s="20"/>
    </row>
    <row r="44" spans="5:101" ht="18" customHeight="1">
      <c r="E44" s="223"/>
      <c r="F44" s="223"/>
      <c r="G44" s="223"/>
      <c r="H44" s="223"/>
      <c r="I44" s="19"/>
      <c r="J44" s="19"/>
      <c r="K44" s="223"/>
      <c r="L44" s="223"/>
      <c r="M44" s="223"/>
      <c r="N44" s="223"/>
      <c r="O44" s="19"/>
      <c r="P44" s="19"/>
      <c r="Q44" s="223"/>
      <c r="R44" s="223"/>
      <c r="S44" s="223"/>
      <c r="T44" s="223"/>
      <c r="U44" s="19"/>
      <c r="V44" s="19"/>
      <c r="W44" s="223"/>
      <c r="X44" s="223"/>
      <c r="Y44" s="223"/>
      <c r="Z44" s="223"/>
      <c r="AA44" s="19"/>
      <c r="AB44" s="19"/>
      <c r="AC44" s="223"/>
      <c r="AD44" s="223"/>
      <c r="AE44" s="223"/>
      <c r="AF44" s="223"/>
      <c r="AG44" s="19"/>
      <c r="AH44" s="19"/>
      <c r="AI44" s="223"/>
      <c r="AJ44" s="223"/>
      <c r="AK44" s="223"/>
      <c r="AL44" s="223"/>
      <c r="AM44" s="19"/>
      <c r="AN44" s="19"/>
      <c r="AO44" s="223"/>
      <c r="AP44" s="223"/>
      <c r="AQ44" s="223"/>
      <c r="AR44" s="223"/>
      <c r="AS44" s="19"/>
      <c r="AT44" s="19"/>
      <c r="AU44" s="223"/>
      <c r="AV44" s="223"/>
      <c r="AW44" s="223"/>
      <c r="AX44" s="223"/>
      <c r="AY44" s="19"/>
      <c r="AZ44" s="19"/>
      <c r="BA44" s="188"/>
      <c r="BB44" s="19"/>
      <c r="BC44" s="223"/>
      <c r="BD44" s="223"/>
      <c r="BE44" s="223"/>
      <c r="BF44" s="223"/>
      <c r="BG44" s="19"/>
      <c r="BH44" s="19"/>
      <c r="BI44" s="223"/>
      <c r="BJ44" s="223"/>
      <c r="BK44" s="223"/>
      <c r="BL44" s="223"/>
      <c r="BM44" s="19"/>
      <c r="BN44" s="19"/>
      <c r="BO44" s="223"/>
      <c r="BP44" s="223"/>
      <c r="BQ44" s="223"/>
      <c r="BR44" s="223"/>
      <c r="BS44" s="19"/>
      <c r="BT44" s="19"/>
      <c r="BU44" s="223"/>
      <c r="BV44" s="223"/>
      <c r="BW44" s="223"/>
      <c r="BX44" s="223"/>
      <c r="BY44" s="19"/>
      <c r="BZ44" s="19"/>
      <c r="CA44" s="223"/>
      <c r="CB44" s="223"/>
      <c r="CC44" s="223"/>
      <c r="CD44" s="223"/>
      <c r="CE44" s="19"/>
      <c r="CF44" s="19"/>
      <c r="CG44" s="223"/>
      <c r="CH44" s="223"/>
      <c r="CI44" s="223"/>
      <c r="CJ44" s="223"/>
      <c r="CK44" s="19"/>
      <c r="CL44" s="19"/>
      <c r="CM44" s="223"/>
      <c r="CN44" s="223"/>
      <c r="CO44" s="223"/>
      <c r="CP44" s="223"/>
      <c r="CQ44" s="19"/>
      <c r="CR44" s="19"/>
      <c r="CS44" s="232"/>
      <c r="CT44" s="232"/>
      <c r="CU44" s="232"/>
      <c r="CV44" s="232"/>
      <c r="CW44" s="20"/>
    </row>
    <row r="45" spans="5:101" ht="18" customHeight="1">
      <c r="E45" s="223"/>
      <c r="F45" s="223"/>
      <c r="G45" s="223"/>
      <c r="H45" s="223"/>
      <c r="I45" s="19"/>
      <c r="J45" s="19"/>
      <c r="K45" s="223"/>
      <c r="L45" s="223"/>
      <c r="M45" s="223"/>
      <c r="N45" s="223"/>
      <c r="O45" s="19"/>
      <c r="P45" s="19"/>
      <c r="Q45" s="223"/>
      <c r="R45" s="223"/>
      <c r="S45" s="223"/>
      <c r="T45" s="223"/>
      <c r="U45" s="19"/>
      <c r="V45" s="19"/>
      <c r="W45" s="223"/>
      <c r="X45" s="223"/>
      <c r="Y45" s="223"/>
      <c r="Z45" s="223"/>
      <c r="AA45" s="19"/>
      <c r="AB45" s="19"/>
      <c r="AC45" s="223"/>
      <c r="AD45" s="223"/>
      <c r="AE45" s="223"/>
      <c r="AF45" s="223"/>
      <c r="AG45" s="19"/>
      <c r="AH45" s="19"/>
      <c r="AI45" s="223"/>
      <c r="AJ45" s="223"/>
      <c r="AK45" s="223"/>
      <c r="AL45" s="223"/>
      <c r="AM45" s="19"/>
      <c r="AN45" s="19"/>
      <c r="AO45" s="223"/>
      <c r="AP45" s="223"/>
      <c r="AQ45" s="223"/>
      <c r="AR45" s="223"/>
      <c r="AS45" s="19"/>
      <c r="AT45" s="19"/>
      <c r="AU45" s="223"/>
      <c r="AV45" s="223"/>
      <c r="AW45" s="223"/>
      <c r="AX45" s="223"/>
      <c r="AY45" s="19"/>
      <c r="AZ45" s="19"/>
      <c r="BA45" s="188"/>
      <c r="BB45" s="19"/>
      <c r="BC45" s="223"/>
      <c r="BD45" s="223"/>
      <c r="BE45" s="223"/>
      <c r="BF45" s="223"/>
      <c r="BG45" s="19"/>
      <c r="BH45" s="19"/>
      <c r="BI45" s="223"/>
      <c r="BJ45" s="223"/>
      <c r="BK45" s="223"/>
      <c r="BL45" s="223"/>
      <c r="BM45" s="19"/>
      <c r="BN45" s="19"/>
      <c r="BO45" s="223"/>
      <c r="BP45" s="223"/>
      <c r="BQ45" s="223"/>
      <c r="BR45" s="223"/>
      <c r="BS45" s="19"/>
      <c r="BT45" s="19"/>
      <c r="BU45" s="223"/>
      <c r="BV45" s="223"/>
      <c r="BW45" s="223"/>
      <c r="BX45" s="223"/>
      <c r="BY45" s="19"/>
      <c r="BZ45" s="19"/>
      <c r="CA45" s="223"/>
      <c r="CB45" s="223"/>
      <c r="CC45" s="223"/>
      <c r="CD45" s="223"/>
      <c r="CE45" s="19"/>
      <c r="CF45" s="19"/>
      <c r="CG45" s="223"/>
      <c r="CH45" s="223"/>
      <c r="CI45" s="223"/>
      <c r="CJ45" s="223"/>
      <c r="CK45" s="19"/>
      <c r="CL45" s="19"/>
      <c r="CM45" s="223"/>
      <c r="CN45" s="223"/>
      <c r="CO45" s="223"/>
      <c r="CP45" s="223"/>
      <c r="CQ45" s="19"/>
      <c r="CR45" s="19"/>
      <c r="CS45" s="232"/>
      <c r="CT45" s="232"/>
      <c r="CU45" s="232"/>
      <c r="CV45" s="232"/>
      <c r="CW45" s="20"/>
    </row>
    <row r="46" spans="5:101" ht="18" customHeight="1">
      <c r="E46" s="223"/>
      <c r="F46" s="223"/>
      <c r="G46" s="223"/>
      <c r="H46" s="223"/>
      <c r="I46" s="19"/>
      <c r="J46" s="19"/>
      <c r="K46" s="223"/>
      <c r="L46" s="223"/>
      <c r="M46" s="223"/>
      <c r="N46" s="223"/>
      <c r="O46" s="19"/>
      <c r="P46" s="19"/>
      <c r="Q46" s="223"/>
      <c r="R46" s="223"/>
      <c r="S46" s="223"/>
      <c r="T46" s="223"/>
      <c r="U46" s="19"/>
      <c r="V46" s="19"/>
      <c r="W46" s="223"/>
      <c r="X46" s="223"/>
      <c r="Y46" s="223"/>
      <c r="Z46" s="223"/>
      <c r="AA46" s="19"/>
      <c r="AB46" s="19"/>
      <c r="AC46" s="223"/>
      <c r="AD46" s="223"/>
      <c r="AE46" s="223"/>
      <c r="AF46" s="223"/>
      <c r="AG46" s="19"/>
      <c r="AH46" s="19"/>
      <c r="AI46" s="223"/>
      <c r="AJ46" s="223"/>
      <c r="AK46" s="223"/>
      <c r="AL46" s="223"/>
      <c r="AM46" s="19"/>
      <c r="AN46" s="19"/>
      <c r="AO46" s="223"/>
      <c r="AP46" s="223"/>
      <c r="AQ46" s="223"/>
      <c r="AR46" s="223"/>
      <c r="AS46" s="19"/>
      <c r="AT46" s="19"/>
      <c r="AU46" s="223"/>
      <c r="AV46" s="223"/>
      <c r="AW46" s="223"/>
      <c r="AX46" s="223"/>
      <c r="AY46" s="19"/>
      <c r="AZ46" s="19"/>
      <c r="BA46" s="188"/>
      <c r="BB46" s="19"/>
      <c r="BC46" s="223"/>
      <c r="BD46" s="223"/>
      <c r="BE46" s="223"/>
      <c r="BF46" s="223"/>
      <c r="BG46" s="19"/>
      <c r="BH46" s="19"/>
      <c r="BI46" s="223"/>
      <c r="BJ46" s="223"/>
      <c r="BK46" s="223"/>
      <c r="BL46" s="223"/>
      <c r="BM46" s="19"/>
      <c r="BN46" s="19"/>
      <c r="BO46" s="223"/>
      <c r="BP46" s="223"/>
      <c r="BQ46" s="223"/>
      <c r="BR46" s="223"/>
      <c r="BS46" s="19"/>
      <c r="BT46" s="19"/>
      <c r="BU46" s="223"/>
      <c r="BV46" s="223"/>
      <c r="BW46" s="223"/>
      <c r="BX46" s="223"/>
      <c r="BY46" s="19"/>
      <c r="BZ46" s="19"/>
      <c r="CA46" s="223"/>
      <c r="CB46" s="223"/>
      <c r="CC46" s="223"/>
      <c r="CD46" s="223"/>
      <c r="CE46" s="19"/>
      <c r="CF46" s="19"/>
      <c r="CG46" s="223"/>
      <c r="CH46" s="223"/>
      <c r="CI46" s="223"/>
      <c r="CJ46" s="223"/>
      <c r="CK46" s="19"/>
      <c r="CL46" s="19"/>
      <c r="CM46" s="223"/>
      <c r="CN46" s="223"/>
      <c r="CO46" s="223"/>
      <c r="CP46" s="223"/>
      <c r="CQ46" s="19"/>
      <c r="CR46" s="19"/>
      <c r="CS46" s="232"/>
      <c r="CT46" s="232"/>
      <c r="CU46" s="232"/>
      <c r="CV46" s="232"/>
      <c r="CW46" s="20"/>
    </row>
    <row r="47" spans="5:101" ht="18" customHeight="1">
      <c r="E47" s="223"/>
      <c r="F47" s="223"/>
      <c r="G47" s="223"/>
      <c r="H47" s="223"/>
      <c r="I47" s="19"/>
      <c r="J47" s="19"/>
      <c r="K47" s="223"/>
      <c r="L47" s="223"/>
      <c r="M47" s="223"/>
      <c r="N47" s="223"/>
      <c r="O47" s="19"/>
      <c r="P47" s="19"/>
      <c r="Q47" s="223"/>
      <c r="R47" s="223"/>
      <c r="S47" s="223"/>
      <c r="T47" s="223"/>
      <c r="U47" s="19"/>
      <c r="V47" s="19"/>
      <c r="W47" s="223"/>
      <c r="X47" s="223"/>
      <c r="Y47" s="223"/>
      <c r="Z47" s="223"/>
      <c r="AA47" s="19"/>
      <c r="AB47" s="19"/>
      <c r="AC47" s="223"/>
      <c r="AD47" s="223"/>
      <c r="AE47" s="223"/>
      <c r="AF47" s="223"/>
      <c r="AG47" s="19"/>
      <c r="AH47" s="19"/>
      <c r="AI47" s="223"/>
      <c r="AJ47" s="223"/>
      <c r="AK47" s="223"/>
      <c r="AL47" s="223"/>
      <c r="AM47" s="19"/>
      <c r="AN47" s="19"/>
      <c r="AO47" s="223"/>
      <c r="AP47" s="223"/>
      <c r="AQ47" s="223"/>
      <c r="AR47" s="223"/>
      <c r="AS47" s="19"/>
      <c r="AT47" s="19"/>
      <c r="AU47" s="223"/>
      <c r="AV47" s="223"/>
      <c r="AW47" s="223"/>
      <c r="AX47" s="223"/>
      <c r="AY47" s="19"/>
      <c r="AZ47" s="19"/>
      <c r="BA47" s="188"/>
      <c r="BB47" s="19"/>
      <c r="BC47" s="223"/>
      <c r="BD47" s="223"/>
      <c r="BE47" s="223"/>
      <c r="BF47" s="223"/>
      <c r="BG47" s="19"/>
      <c r="BH47" s="19"/>
      <c r="BI47" s="223"/>
      <c r="BJ47" s="223"/>
      <c r="BK47" s="223"/>
      <c r="BL47" s="223"/>
      <c r="BM47" s="19"/>
      <c r="BN47" s="19"/>
      <c r="BO47" s="223"/>
      <c r="BP47" s="223"/>
      <c r="BQ47" s="223"/>
      <c r="BR47" s="223"/>
      <c r="BS47" s="19"/>
      <c r="BT47" s="19"/>
      <c r="BU47" s="223"/>
      <c r="BV47" s="223"/>
      <c r="BW47" s="223"/>
      <c r="BX47" s="223"/>
      <c r="BY47" s="19"/>
      <c r="BZ47" s="19"/>
      <c r="CA47" s="223"/>
      <c r="CB47" s="223"/>
      <c r="CC47" s="223"/>
      <c r="CD47" s="223"/>
      <c r="CE47" s="19"/>
      <c r="CF47" s="19"/>
      <c r="CG47" s="223"/>
      <c r="CH47" s="223"/>
      <c r="CI47" s="223"/>
      <c r="CJ47" s="223"/>
      <c r="CK47" s="19"/>
      <c r="CL47" s="19"/>
      <c r="CM47" s="223"/>
      <c r="CN47" s="223"/>
      <c r="CO47" s="223"/>
      <c r="CP47" s="223"/>
      <c r="CQ47" s="19"/>
      <c r="CR47" s="19"/>
      <c r="CS47" s="232"/>
      <c r="CT47" s="232"/>
      <c r="CU47" s="232"/>
      <c r="CV47" s="232"/>
      <c r="CW47" s="20"/>
    </row>
    <row r="48" spans="5:101" ht="12" customHeight="1">
      <c r="BA48" s="186"/>
    </row>
    <row r="49" spans="2:100" ht="18" customHeight="1">
      <c r="E49" s="231" t="s">
        <v>161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BA49" s="186"/>
      <c r="BC49" s="231" t="s">
        <v>160</v>
      </c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</row>
    <row r="51" spans="2:100" ht="18.75">
      <c r="B51" s="11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</row>
    <row r="52" spans="2:100" ht="18.75"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</row>
    <row r="53" spans="2:100">
      <c r="B53" s="66"/>
      <c r="C53" s="66"/>
      <c r="D53" s="66"/>
      <c r="E53" s="66"/>
      <c r="F53" s="66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6"/>
      <c r="BB53" s="66"/>
    </row>
  </sheetData>
  <mergeCells count="155">
    <mergeCell ref="AB29:BY29"/>
    <mergeCell ref="AI39:AL39"/>
    <mergeCell ref="B17:D17"/>
    <mergeCell ref="AB17:AD17"/>
    <mergeCell ref="BB17:BD17"/>
    <mergeCell ref="CB17:CD17"/>
    <mergeCell ref="B16:D16"/>
    <mergeCell ref="E16:Y16"/>
    <mergeCell ref="AE9:AY9"/>
    <mergeCell ref="E9:Y9"/>
    <mergeCell ref="E10:Y10"/>
    <mergeCell ref="AB16:AD16"/>
    <mergeCell ref="AE16:AY16"/>
    <mergeCell ref="BB16:BD16"/>
    <mergeCell ref="BE16:BY16"/>
    <mergeCell ref="E17:Y17"/>
    <mergeCell ref="AE17:AY17"/>
    <mergeCell ref="BE17:BY17"/>
    <mergeCell ref="BB9:BD9"/>
    <mergeCell ref="B11:D11"/>
    <mergeCell ref="E11:Y11"/>
    <mergeCell ref="CB16:CD16"/>
    <mergeCell ref="BE37:BJ37"/>
    <mergeCell ref="BQ37:BV37"/>
    <mergeCell ref="CC37:CH37"/>
    <mergeCell ref="CO37:CT37"/>
    <mergeCell ref="CA39:CD39"/>
    <mergeCell ref="CG39:CJ39"/>
    <mergeCell ref="CM39:CP39"/>
    <mergeCell ref="CS39:CV39"/>
    <mergeCell ref="BI39:BL39"/>
    <mergeCell ref="BO39:BR39"/>
    <mergeCell ref="E49:AX49"/>
    <mergeCell ref="BC49:CV49"/>
    <mergeCell ref="AO40:AR47"/>
    <mergeCell ref="AU40:AX47"/>
    <mergeCell ref="BC40:BF47"/>
    <mergeCell ref="BI40:BL47"/>
    <mergeCell ref="BO40:BR47"/>
    <mergeCell ref="BU40:BX47"/>
    <mergeCell ref="E40:H47"/>
    <mergeCell ref="K40:N47"/>
    <mergeCell ref="Q40:T47"/>
    <mergeCell ref="W40:Z47"/>
    <mergeCell ref="AC40:AF47"/>
    <mergeCell ref="AI40:AL47"/>
    <mergeCell ref="CS40:CV47"/>
    <mergeCell ref="CA40:CD47"/>
    <mergeCell ref="CG40:CJ47"/>
    <mergeCell ref="CM40:CP47"/>
    <mergeCell ref="B23:Y23"/>
    <mergeCell ref="AB23:AY23"/>
    <mergeCell ref="BB23:BY23"/>
    <mergeCell ref="CB23:CY23"/>
    <mergeCell ref="B25:CZ25"/>
    <mergeCell ref="CF35:CQ35"/>
    <mergeCell ref="P31:AM32"/>
    <mergeCell ref="BN31:CK32"/>
    <mergeCell ref="BU39:BX39"/>
    <mergeCell ref="AO39:AR39"/>
    <mergeCell ref="AU39:AX39"/>
    <mergeCell ref="BC39:BF39"/>
    <mergeCell ref="E39:H39"/>
    <mergeCell ref="K39:N39"/>
    <mergeCell ref="Q39:T39"/>
    <mergeCell ref="W39:Z39"/>
    <mergeCell ref="AC39:AF39"/>
    <mergeCell ref="J35:U35"/>
    <mergeCell ref="AH35:AS35"/>
    <mergeCell ref="BH35:BS35"/>
    <mergeCell ref="G37:L37"/>
    <mergeCell ref="S37:X37"/>
    <mergeCell ref="AE37:AJ37"/>
    <mergeCell ref="AQ37:AV37"/>
    <mergeCell ref="B22:Y22"/>
    <mergeCell ref="AB22:AY22"/>
    <mergeCell ref="BB22:BY22"/>
    <mergeCell ref="CB22:CY22"/>
    <mergeCell ref="CB18:CD18"/>
    <mergeCell ref="B19:D19"/>
    <mergeCell ref="AB19:AD19"/>
    <mergeCell ref="BB19:BD19"/>
    <mergeCell ref="CB19:CD19"/>
    <mergeCell ref="B18:D18"/>
    <mergeCell ref="AB18:AD18"/>
    <mergeCell ref="BB18:BD18"/>
    <mergeCell ref="E18:Y18"/>
    <mergeCell ref="E19:Y19"/>
    <mergeCell ref="AE18:AY18"/>
    <mergeCell ref="AE19:AY19"/>
    <mergeCell ref="BE18:BY18"/>
    <mergeCell ref="BE19:BY19"/>
    <mergeCell ref="CE18:CY18"/>
    <mergeCell ref="CE19:CY19"/>
    <mergeCell ref="B20:D20"/>
    <mergeCell ref="E20:Y20"/>
    <mergeCell ref="AB20:AD20"/>
    <mergeCell ref="B14:Y14"/>
    <mergeCell ref="AB14:AY14"/>
    <mergeCell ref="BB14:BY14"/>
    <mergeCell ref="CB14:CY14"/>
    <mergeCell ref="E8:Y8"/>
    <mergeCell ref="AE7:AY7"/>
    <mergeCell ref="BE7:BY7"/>
    <mergeCell ref="CE7:CY7"/>
    <mergeCell ref="CE8:CY8"/>
    <mergeCell ref="B13:Y13"/>
    <mergeCell ref="AB13:AY13"/>
    <mergeCell ref="BB13:BY13"/>
    <mergeCell ref="CB13:CY13"/>
    <mergeCell ref="CB9:CD9"/>
    <mergeCell ref="B10:D10"/>
    <mergeCell ref="AB10:AD10"/>
    <mergeCell ref="AE10:AY10"/>
    <mergeCell ref="BB10:BD10"/>
    <mergeCell ref="BE10:BY10"/>
    <mergeCell ref="CB10:CD10"/>
    <mergeCell ref="CE10:CY10"/>
    <mergeCell ref="B9:D9"/>
    <mergeCell ref="AB9:AD9"/>
    <mergeCell ref="BE8:BY8"/>
    <mergeCell ref="BE9:BY9"/>
    <mergeCell ref="AE8:AY8"/>
    <mergeCell ref="DM23:EJ23"/>
    <mergeCell ref="BB20:BD20"/>
    <mergeCell ref="BE20:BY20"/>
    <mergeCell ref="CB20:CD20"/>
    <mergeCell ref="CE20:CY20"/>
    <mergeCell ref="CE17:CY17"/>
    <mergeCell ref="CE16:CY16"/>
    <mergeCell ref="AE20:AY20"/>
    <mergeCell ref="B21:D21"/>
    <mergeCell ref="E21:Y21"/>
    <mergeCell ref="BB21:BD21"/>
    <mergeCell ref="BE21:BY21"/>
    <mergeCell ref="B1:CZ2"/>
    <mergeCell ref="B4:CZ4"/>
    <mergeCell ref="CB6:CD6"/>
    <mergeCell ref="CE6:CY6"/>
    <mergeCell ref="B8:D8"/>
    <mergeCell ref="AB8:AD8"/>
    <mergeCell ref="BB8:BD8"/>
    <mergeCell ref="CB8:CD8"/>
    <mergeCell ref="B6:D6"/>
    <mergeCell ref="E6:Y6"/>
    <mergeCell ref="AB6:AD6"/>
    <mergeCell ref="AE6:AY6"/>
    <mergeCell ref="BB6:BD6"/>
    <mergeCell ref="BE6:BY6"/>
    <mergeCell ref="B7:D7"/>
    <mergeCell ref="AB7:AD7"/>
    <mergeCell ref="BB7:BD7"/>
    <mergeCell ref="CB7:CD7"/>
    <mergeCell ref="E7:Y7"/>
    <mergeCell ref="CE9:CY9"/>
  </mergeCells>
  <phoneticPr fontId="1"/>
  <pageMargins left="0.70866141732283472" right="0.70866141732283472" top="0.35433070866141736" bottom="0.35433070866141736" header="0.31496062992125984" footer="0.31496062992125984"/>
  <pageSetup paperSize="9" scale="85" orientation="portrait" r:id="rId1"/>
  <colBreaks count="1" manualBreakCount="1">
    <brk id="107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66"/>
  <sheetViews>
    <sheetView zoomScale="70" zoomScaleNormal="70" workbookViewId="0">
      <selection activeCell="AC32" sqref="AC32"/>
    </sheetView>
  </sheetViews>
  <sheetFormatPr defaultColWidth="12.875" defaultRowHeight="18.75"/>
  <cols>
    <col min="1" max="1" width="1.625" customWidth="1"/>
    <col min="2" max="2" width="14.875" customWidth="1"/>
    <col min="3" max="17" width="5.125" customWidth="1"/>
    <col min="18" max="25" width="6.125" customWidth="1"/>
    <col min="26" max="26" width="1.375" customWidth="1"/>
  </cols>
  <sheetData>
    <row r="1" spans="2:25" ht="36" customHeight="1">
      <c r="B1" s="234" t="str">
        <f>組合せ!B1</f>
        <v>第４２回　函館東ライオンズ杯　U-１２　フットサル大会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</row>
    <row r="2" spans="2:25" ht="29.25" customHeight="1">
      <c r="B2" s="236" t="str">
        <f>組合せ!B4</f>
        <v>◇　令和6年11月30日（土）予選リーグ　◇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</row>
    <row r="3" spans="2:25" ht="15.75" customHeight="1">
      <c r="B3" s="5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5" ht="15.75" customHeight="1">
      <c r="C4" s="48"/>
      <c r="D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2:25" ht="29.25" customHeight="1">
      <c r="B5" s="253" t="str">
        <f>組合せ!B14</f>
        <v>１０：００開場</v>
      </c>
      <c r="C5" s="243"/>
      <c r="D5" s="243"/>
      <c r="E5" s="234" t="str">
        <f>組合せ!B13</f>
        <v>【福島町総合体育館】</v>
      </c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8"/>
      <c r="X5" s="8"/>
      <c r="Y5" s="8"/>
    </row>
    <row r="6" spans="2:25">
      <c r="W6" s="10" t="s">
        <v>4</v>
      </c>
      <c r="X6" s="10" t="s">
        <v>5</v>
      </c>
      <c r="Y6" s="10" t="s">
        <v>6</v>
      </c>
    </row>
    <row r="7" spans="2:25" ht="37.5" customHeight="1">
      <c r="B7" s="51" t="s">
        <v>24</v>
      </c>
      <c r="C7" s="254" t="str">
        <f>B8</f>
        <v>アストーレ</v>
      </c>
      <c r="D7" s="249"/>
      <c r="E7" s="249"/>
      <c r="F7" s="249" t="str">
        <f>B9</f>
        <v>今 金</v>
      </c>
      <c r="G7" s="249"/>
      <c r="H7" s="249"/>
      <c r="I7" s="249" t="str">
        <f>B10</f>
        <v>プレイフルSUN</v>
      </c>
      <c r="J7" s="249"/>
      <c r="K7" s="249"/>
      <c r="L7" s="249" t="str">
        <f>B11</f>
        <v>松 前</v>
      </c>
      <c r="M7" s="249"/>
      <c r="N7" s="249"/>
      <c r="O7" s="239" t="str">
        <f>B12</f>
        <v>港 FC</v>
      </c>
      <c r="P7" s="240"/>
      <c r="Q7" s="241"/>
      <c r="R7" s="7" t="s">
        <v>7</v>
      </c>
      <c r="S7" s="7" t="s">
        <v>8</v>
      </c>
      <c r="T7" s="7" t="s">
        <v>9</v>
      </c>
      <c r="U7" s="2" t="s">
        <v>0</v>
      </c>
      <c r="V7" s="2" t="s">
        <v>1</v>
      </c>
      <c r="W7" s="2" t="s">
        <v>2</v>
      </c>
      <c r="X7" s="2" t="s">
        <v>10</v>
      </c>
      <c r="Y7" s="2" t="s">
        <v>3</v>
      </c>
    </row>
    <row r="8" spans="2:25" ht="38.25" customHeight="1">
      <c r="B8" s="53" t="s">
        <v>225</v>
      </c>
      <c r="C8" s="250"/>
      <c r="D8" s="251"/>
      <c r="E8" s="252"/>
      <c r="F8" s="127"/>
      <c r="G8" s="3" t="str">
        <f>IF(F8="","",IF(F8=H8,"△",IF(F8&gt;H8,"○","●")))</f>
        <v/>
      </c>
      <c r="H8" s="128" t="str">
        <f>IF(M19="","",M19)</f>
        <v/>
      </c>
      <c r="I8" s="127" t="str">
        <f>IF(K24="","",K24)</f>
        <v/>
      </c>
      <c r="J8" s="5" t="str">
        <f>IF(I8="","",IF(I8=K8,"△",IF(I8&gt;K8,"○","●")))</f>
        <v/>
      </c>
      <c r="K8" s="128" t="str">
        <f>IF(M24="","",M24)</f>
        <v/>
      </c>
      <c r="L8" s="127" t="str">
        <f>IF(K26="","",K26)</f>
        <v/>
      </c>
      <c r="M8" s="5" t="str">
        <f>IF(L8="","",IF(L8=N8,"△",IF(L8&gt;N8,"○","●")))</f>
        <v/>
      </c>
      <c r="N8" s="128" t="str">
        <f>IF(M26="","",M26)</f>
        <v/>
      </c>
      <c r="O8" s="129" t="str">
        <f>IF(K21="","",K21)</f>
        <v/>
      </c>
      <c r="P8" s="5" t="str">
        <f t="shared" ref="P8:P11" si="0">IF(O8="","",IF(O8=Q8,"△",IF(O8&gt;Q8,"○","●")))</f>
        <v/>
      </c>
      <c r="Q8" s="130" t="str">
        <f>IF(M21="","",M21)</f>
        <v/>
      </c>
      <c r="R8" s="199">
        <f>COUNTIF($C8:$Q8,R$13)</f>
        <v>0</v>
      </c>
      <c r="S8" s="199">
        <f>COUNTIF($C8:$Q8,S$15)</f>
        <v>0</v>
      </c>
      <c r="T8" s="199">
        <f>COUNTIF($C8:$Q8,T$13)</f>
        <v>0</v>
      </c>
      <c r="U8" s="200">
        <f>R8*3+T8</f>
        <v>0</v>
      </c>
      <c r="V8" s="200">
        <f>SUMIF($C$13:$Q$13,V$7,$C8:$Q8)</f>
        <v>0</v>
      </c>
      <c r="W8" s="200">
        <f>SUMIF($C$13:$Q$13,W$7,$C8:$Q8)</f>
        <v>0</v>
      </c>
      <c r="X8" s="200">
        <f>IFERROR(V8-W8,"")</f>
        <v>0</v>
      </c>
      <c r="Y8" s="200">
        <f>SUMPRODUCT(($U$8:$U$12*10^5+$X$8:$X$12&gt;U8*10^5+X8)*1)+1</f>
        <v>1</v>
      </c>
    </row>
    <row r="9" spans="2:25" ht="38.25" customHeight="1">
      <c r="B9" s="53" t="s">
        <v>226</v>
      </c>
      <c r="C9" s="5" t="str">
        <f>IF(H8="","",H8)</f>
        <v/>
      </c>
      <c r="D9" s="1" t="str">
        <f>IF(C9="","",IF(C9=E9,"△",IF(C9&gt;E9,"○","●")))</f>
        <v/>
      </c>
      <c r="E9" s="4" t="str">
        <f>IF(F8="","",F8)</f>
        <v/>
      </c>
      <c r="F9" s="250"/>
      <c r="G9" s="251"/>
      <c r="H9" s="252"/>
      <c r="I9" s="127" t="str">
        <f>IF(K22="","",K22)</f>
        <v/>
      </c>
      <c r="J9" s="5" t="str">
        <f>IF(I9="","",IF(I9=K9,"△",IF(I9&gt;K9,"○","●")))</f>
        <v/>
      </c>
      <c r="K9" s="128" t="str">
        <f>IF(M22="","",M22)</f>
        <v/>
      </c>
      <c r="L9" s="127" t="str">
        <f>IF(K28="","",K28)</f>
        <v/>
      </c>
      <c r="M9" s="5" t="str">
        <f>IF(L9="","",IF(L9=N9,"△",IF(L9&gt;N9,"○","●")))</f>
        <v/>
      </c>
      <c r="N9" s="128" t="str">
        <f>IF(M28="","",M28)</f>
        <v/>
      </c>
      <c r="O9" s="129" t="str">
        <f>IF(K25="","",K25)</f>
        <v/>
      </c>
      <c r="P9" s="5" t="str">
        <f t="shared" si="0"/>
        <v/>
      </c>
      <c r="Q9" s="130" t="str">
        <f>IF(M25="","",M25)</f>
        <v/>
      </c>
      <c r="R9" s="199">
        <f t="shared" ref="R9:R12" si="1">COUNTIF($C9:$Q9,R$13)</f>
        <v>0</v>
      </c>
      <c r="S9" s="199">
        <f>COUNTIF($C9:$Q9,S$15)</f>
        <v>0</v>
      </c>
      <c r="T9" s="199">
        <f t="shared" ref="T9:T11" si="2">COUNTIF($C9:$Q9,T$13)</f>
        <v>0</v>
      </c>
      <c r="U9" s="200">
        <f t="shared" ref="U9:U12" si="3">R9*3+T9</f>
        <v>0</v>
      </c>
      <c r="V9" s="200">
        <f t="shared" ref="V9:W12" si="4">SUMIF($C$13:$Q$13,V$7,$C9:$Q9)</f>
        <v>0</v>
      </c>
      <c r="W9" s="200">
        <f>SUMIF($C$13:$Q$13,W$7,$C9:$Q9)</f>
        <v>0</v>
      </c>
      <c r="X9" s="200">
        <f t="shared" ref="X9:X12" si="5">IFERROR(V9-W9,"")</f>
        <v>0</v>
      </c>
      <c r="Y9" s="200">
        <f t="array" ref="Y9">SUMPRODUCT(($U$8:$U$12*10^5+$X$8:$X$12&gt;U9*10^5+X9)*1)+1</f>
        <v>1</v>
      </c>
    </row>
    <row r="10" spans="2:25" ht="37.5" customHeight="1">
      <c r="B10" s="53" t="s">
        <v>210</v>
      </c>
      <c r="C10" s="5" t="str">
        <f>IF(K8="","",K8)</f>
        <v/>
      </c>
      <c r="D10" s="1" t="str">
        <f>IF(C10="","",IF(C10=E10,"△",IF(C10&gt;E10,"○","●")))</f>
        <v/>
      </c>
      <c r="E10" s="4" t="str">
        <f>IF(I8="","",I8)</f>
        <v/>
      </c>
      <c r="F10" s="22" t="str">
        <f>IF(K9="","",K9)</f>
        <v/>
      </c>
      <c r="G10" s="1" t="str">
        <f>IF(F10="","",IF(F10=H10,"△",IF(F10&gt;H10,"○","●")))</f>
        <v/>
      </c>
      <c r="H10" s="4" t="str">
        <f>IF(I9="","",I9)</f>
        <v/>
      </c>
      <c r="I10" s="250"/>
      <c r="J10" s="251"/>
      <c r="K10" s="252"/>
      <c r="L10" s="127" t="str">
        <f>IF(K20="","",K20)</f>
        <v/>
      </c>
      <c r="M10" s="5" t="str">
        <f>IF(L10="","",IF(L10=N10,"△",IF(L10&gt;N10,"○","●")))</f>
        <v/>
      </c>
      <c r="N10" s="128" t="str">
        <f>IF(M20="","",M20)</f>
        <v/>
      </c>
      <c r="O10" s="129" t="str">
        <f>IF(K27="","",K27)</f>
        <v/>
      </c>
      <c r="P10" s="5" t="str">
        <f t="shared" si="0"/>
        <v/>
      </c>
      <c r="Q10" s="130" t="str">
        <f>IF(M27="","",M27)</f>
        <v/>
      </c>
      <c r="R10" s="199">
        <f t="shared" si="1"/>
        <v>0</v>
      </c>
      <c r="S10" s="199">
        <f>COUNTIF($C10:$Q10,S$15)</f>
        <v>0</v>
      </c>
      <c r="T10" s="199">
        <f t="shared" si="2"/>
        <v>0</v>
      </c>
      <c r="U10" s="200">
        <f t="shared" si="3"/>
        <v>0</v>
      </c>
      <c r="V10" s="200">
        <f t="shared" si="4"/>
        <v>0</v>
      </c>
      <c r="W10" s="200">
        <f t="shared" si="4"/>
        <v>0</v>
      </c>
      <c r="X10" s="200">
        <f t="shared" si="5"/>
        <v>0</v>
      </c>
      <c r="Y10" s="200">
        <f t="array" ref="Y10">SUMPRODUCT(($U$8:$U$12*10^5+$X$8:$X$12&gt;U10*10^5+X10)*1)+1</f>
        <v>1</v>
      </c>
    </row>
    <row r="11" spans="2:25" ht="38.25" customHeight="1">
      <c r="B11" s="53" t="s">
        <v>227</v>
      </c>
      <c r="C11" s="5" t="str">
        <f>IF(N8="","",N8)</f>
        <v/>
      </c>
      <c r="D11" s="1" t="str">
        <f>IF(C11="","",IF(C11=E11,"△",IF(C11&gt;E11,"○","●")))</f>
        <v/>
      </c>
      <c r="E11" s="4" t="str">
        <f>IF(L8="","",L8)</f>
        <v/>
      </c>
      <c r="F11" s="22" t="str">
        <f>IF(N9="","",N9)</f>
        <v/>
      </c>
      <c r="G11" s="1" t="str">
        <f>IF(F11="","",IF(F11=H11,"△",IF(F11&gt;H11,"○","●")))</f>
        <v/>
      </c>
      <c r="H11" s="4" t="str">
        <f>IF(L9="","",L9)</f>
        <v/>
      </c>
      <c r="I11" s="22" t="str">
        <f>IF(N10="","",N10)</f>
        <v/>
      </c>
      <c r="J11" s="1" t="str">
        <f>IF(I11="","",IF(I11=K11,"△",IF(I11&gt;K11,"○","●")))</f>
        <v/>
      </c>
      <c r="K11" s="4" t="str">
        <f>IF(L10="","",L10)</f>
        <v/>
      </c>
      <c r="L11" s="250"/>
      <c r="M11" s="251"/>
      <c r="N11" s="252"/>
      <c r="O11" s="129" t="str">
        <f>IF(K23="","",K23)</f>
        <v/>
      </c>
      <c r="P11" s="5" t="str">
        <f t="shared" si="0"/>
        <v/>
      </c>
      <c r="Q11" s="175" t="str">
        <f>IF(M23="","",M23)</f>
        <v/>
      </c>
      <c r="R11" s="199">
        <f t="shared" si="1"/>
        <v>0</v>
      </c>
      <c r="S11" s="199">
        <f>COUNTIF($C11:$Q11,S$15)</f>
        <v>0</v>
      </c>
      <c r="T11" s="199">
        <f t="shared" si="2"/>
        <v>0</v>
      </c>
      <c r="U11" s="200">
        <f t="shared" si="3"/>
        <v>0</v>
      </c>
      <c r="V11" s="200">
        <f t="shared" si="4"/>
        <v>0</v>
      </c>
      <c r="W11" s="200">
        <f t="shared" si="4"/>
        <v>0</v>
      </c>
      <c r="X11" s="200">
        <f t="shared" si="5"/>
        <v>0</v>
      </c>
      <c r="Y11" s="200">
        <f t="array" ref="Y11">SUMPRODUCT(($U$8:$U$12*10^5+$X$8:$X$12&gt;U11*10^5+X11)*1)+1</f>
        <v>1</v>
      </c>
    </row>
    <row r="12" spans="2:25" ht="38.25" customHeight="1">
      <c r="B12" s="53" t="s">
        <v>228</v>
      </c>
      <c r="C12" s="5" t="str">
        <f>IF(Q8="","",Q8)</f>
        <v/>
      </c>
      <c r="D12" s="1" t="str">
        <f>IF(C12="","",IF(C12=E12,"△",IF(C12&gt;E12,"○","●")))</f>
        <v/>
      </c>
      <c r="E12" s="4" t="str">
        <f>IF(O8="","",O8)</f>
        <v/>
      </c>
      <c r="F12" s="22" t="str">
        <f>IF(Q9="","",Q9)</f>
        <v/>
      </c>
      <c r="G12" s="1" t="str">
        <f>IF(F12="","",IF(F12=H12,"△",IF(F12&gt;H12,"○","●")))</f>
        <v/>
      </c>
      <c r="H12" s="4" t="str">
        <f>IF(O9="","",O9)</f>
        <v/>
      </c>
      <c r="I12" s="22" t="str">
        <f>IF(Q10="","",Q10)</f>
        <v/>
      </c>
      <c r="J12" s="1" t="str">
        <f>IF(I12="","",IF(I12=K12,"△",IF(I12&gt;K12,"○","●")))</f>
        <v/>
      </c>
      <c r="K12" s="4" t="str">
        <f>IF(O10="","",O10)</f>
        <v/>
      </c>
      <c r="L12" s="22" t="str">
        <f>IF(Q11="","",Q11)</f>
        <v/>
      </c>
      <c r="M12" s="1" t="str">
        <f>IF(L12="","",IF(L12=N12,"△",IF(L12&gt;N12,"○","●")))</f>
        <v/>
      </c>
      <c r="N12" s="4" t="str">
        <f>IF(O11="","",O11)</f>
        <v/>
      </c>
      <c r="O12" s="257"/>
      <c r="P12" s="258"/>
      <c r="Q12" s="259"/>
      <c r="R12" s="199">
        <f t="shared" si="1"/>
        <v>0</v>
      </c>
      <c r="S12" s="199">
        <f>COUNTIF($C12:$Q12,S$15)</f>
        <v>0</v>
      </c>
      <c r="T12" s="199">
        <f>COUNTIF($C12:$Q12,T$13)</f>
        <v>0</v>
      </c>
      <c r="U12" s="200">
        <f t="shared" si="3"/>
        <v>0</v>
      </c>
      <c r="V12" s="200">
        <f t="shared" si="4"/>
        <v>0</v>
      </c>
      <c r="W12" s="200">
        <f t="shared" si="4"/>
        <v>0</v>
      </c>
      <c r="X12" s="200">
        <f t="shared" si="5"/>
        <v>0</v>
      </c>
      <c r="Y12" s="200">
        <f t="array" ref="Y12">SUMPRODUCT(($U$8:$U$12*10^5+$X$8:$X$12&gt;U12*10^5+X12)*1)+1</f>
        <v>1</v>
      </c>
    </row>
    <row r="13" spans="2:25" ht="23.25" customHeight="1">
      <c r="B13" s="119"/>
      <c r="C13" s="12" t="s">
        <v>11</v>
      </c>
      <c r="D13" s="123"/>
      <c r="E13" s="12" t="s">
        <v>12</v>
      </c>
      <c r="F13" s="12" t="s">
        <v>11</v>
      </c>
      <c r="G13" s="123"/>
      <c r="H13" s="12" t="s">
        <v>12</v>
      </c>
      <c r="I13" s="12" t="s">
        <v>11</v>
      </c>
      <c r="J13" s="123"/>
      <c r="K13" s="12" t="s">
        <v>12</v>
      </c>
      <c r="L13" s="12" t="s">
        <v>11</v>
      </c>
      <c r="M13" s="123"/>
      <c r="N13" s="12" t="s">
        <v>12</v>
      </c>
      <c r="O13" s="12" t="s">
        <v>11</v>
      </c>
      <c r="P13" s="123"/>
      <c r="Q13" s="12" t="s">
        <v>12</v>
      </c>
      <c r="R13" s="13" t="s">
        <v>13</v>
      </c>
      <c r="S13" s="13" t="s">
        <v>25</v>
      </c>
      <c r="T13" s="13" t="s">
        <v>26</v>
      </c>
      <c r="U13" s="120"/>
      <c r="V13" s="120"/>
      <c r="W13" s="120"/>
      <c r="X13" s="120"/>
      <c r="Y13" s="120"/>
    </row>
    <row r="14" spans="2:25" ht="23.25" customHeight="1">
      <c r="B14" s="119"/>
      <c r="C14" s="179"/>
      <c r="D14" s="120"/>
      <c r="E14" s="179"/>
      <c r="F14" s="179"/>
      <c r="G14" s="120"/>
      <c r="H14" s="179"/>
      <c r="I14" s="179"/>
      <c r="J14" s="120"/>
      <c r="K14" s="179"/>
      <c r="L14" s="179"/>
      <c r="M14" s="120"/>
      <c r="N14" s="179"/>
      <c r="O14" s="179"/>
      <c r="P14" s="120"/>
      <c r="Q14" s="179"/>
      <c r="R14" s="180"/>
      <c r="S14" s="180"/>
      <c r="T14" s="180"/>
      <c r="U14" s="120"/>
      <c r="V14" s="120"/>
      <c r="W14" s="120"/>
      <c r="X14" s="120"/>
      <c r="Y14" s="120"/>
    </row>
    <row r="15" spans="2:25" ht="23.25" customHeight="1">
      <c r="B15" s="255" t="s">
        <v>184</v>
      </c>
      <c r="C15" s="256"/>
      <c r="D15" s="256"/>
      <c r="E15" s="256"/>
      <c r="F15" s="256"/>
      <c r="G15" s="256"/>
      <c r="H15" s="256"/>
      <c r="I15" s="179"/>
      <c r="J15" s="238" t="s">
        <v>174</v>
      </c>
      <c r="K15" s="238"/>
      <c r="L15" s="238"/>
      <c r="M15" s="262" t="s">
        <v>181</v>
      </c>
      <c r="N15" s="237"/>
      <c r="O15" s="237"/>
      <c r="P15" s="242" t="str">
        <f>B8</f>
        <v>アストーレ</v>
      </c>
      <c r="Q15" s="274"/>
      <c r="R15" s="190" t="s">
        <v>145</v>
      </c>
      <c r="S15" s="242" t="str">
        <f>B9</f>
        <v>今 金</v>
      </c>
      <c r="T15" s="243"/>
      <c r="U15" s="120"/>
      <c r="V15" s="120"/>
      <c r="W15" s="120"/>
      <c r="X15" s="120"/>
      <c r="Y15" s="120"/>
    </row>
    <row r="16" spans="2:25" ht="30" customHeight="1">
      <c r="C16" s="11" t="s">
        <v>11</v>
      </c>
      <c r="D16" s="12"/>
      <c r="E16" s="12" t="s">
        <v>12</v>
      </c>
      <c r="F16" s="12" t="s">
        <v>11</v>
      </c>
      <c r="G16" s="12"/>
      <c r="H16" s="12" t="s">
        <v>12</v>
      </c>
      <c r="I16" s="12" t="s">
        <v>11</v>
      </c>
      <c r="J16" s="238" t="s">
        <v>174</v>
      </c>
      <c r="K16" s="238"/>
      <c r="L16" s="238"/>
      <c r="M16" s="262" t="s">
        <v>183</v>
      </c>
      <c r="N16" s="262"/>
      <c r="O16" s="237"/>
      <c r="P16" s="242" t="str">
        <f>B10</f>
        <v>プレイフルSUN</v>
      </c>
      <c r="Q16" s="274"/>
      <c r="R16" s="190" t="s">
        <v>144</v>
      </c>
      <c r="S16" s="242" t="str">
        <f>B11</f>
        <v>松 前</v>
      </c>
      <c r="T16" s="243"/>
      <c r="U16" s="122"/>
      <c r="V16" s="122"/>
      <c r="W16" s="122"/>
      <c r="X16" s="122"/>
      <c r="Y16" s="122"/>
    </row>
    <row r="17" spans="2:25" ht="30" customHeight="1">
      <c r="B17" s="279" t="s">
        <v>168</v>
      </c>
      <c r="C17" s="330"/>
      <c r="D17" s="330"/>
      <c r="E17" s="330"/>
      <c r="F17" s="330"/>
      <c r="G17" s="330"/>
      <c r="H17" s="330"/>
      <c r="I17" s="330"/>
      <c r="J17" s="238" t="s">
        <v>174</v>
      </c>
      <c r="K17" s="238"/>
      <c r="L17" s="238"/>
      <c r="M17" s="262" t="s">
        <v>182</v>
      </c>
      <c r="N17" s="262"/>
      <c r="O17" s="237"/>
      <c r="P17" s="277" t="str">
        <f>B12</f>
        <v>港 FC</v>
      </c>
      <c r="Q17" s="278"/>
      <c r="R17" s="190" t="s">
        <v>144</v>
      </c>
      <c r="S17" s="190"/>
      <c r="T17" s="69">
        <f>B13</f>
        <v>0</v>
      </c>
      <c r="U17" s="77"/>
      <c r="V17" s="76"/>
      <c r="W17" s="76"/>
      <c r="X17" s="76"/>
    </row>
    <row r="18" spans="2:25" ht="30" customHeight="1">
      <c r="B18" s="244" t="str">
        <f>B7</f>
        <v>Aブロック</v>
      </c>
      <c r="C18" s="245"/>
      <c r="D18" s="246" t="s">
        <v>14</v>
      </c>
      <c r="E18" s="247"/>
      <c r="F18" s="248"/>
      <c r="G18" s="260" t="s">
        <v>15</v>
      </c>
      <c r="H18" s="247"/>
      <c r="I18" s="247"/>
      <c r="J18" s="247"/>
      <c r="K18" s="247"/>
      <c r="L18" s="17" t="s">
        <v>27</v>
      </c>
      <c r="M18" s="261" t="s">
        <v>15</v>
      </c>
      <c r="N18" s="240"/>
      <c r="O18" s="240"/>
      <c r="P18" s="240"/>
      <c r="Q18" s="240"/>
      <c r="R18" s="322" t="s">
        <v>16</v>
      </c>
      <c r="S18" s="323"/>
      <c r="T18" s="320" t="s">
        <v>16</v>
      </c>
      <c r="U18" s="321"/>
      <c r="V18" s="184"/>
      <c r="W18" s="319"/>
      <c r="X18" s="319"/>
    </row>
    <row r="19" spans="2:25" ht="30" customHeight="1">
      <c r="B19" s="284" t="s">
        <v>17</v>
      </c>
      <c r="C19" s="285"/>
      <c r="D19" s="286">
        <v>0.45833333333333331</v>
      </c>
      <c r="E19" s="287"/>
      <c r="F19" s="288"/>
      <c r="G19" s="289" t="str">
        <f>B8</f>
        <v>アストーレ</v>
      </c>
      <c r="H19" s="290"/>
      <c r="I19" s="290"/>
      <c r="J19" s="290"/>
      <c r="K19" s="69"/>
      <c r="L19" s="55" t="s">
        <v>18</v>
      </c>
      <c r="M19" s="72"/>
      <c r="N19" s="331" t="str">
        <f>B9</f>
        <v>今 金</v>
      </c>
      <c r="O19" s="332"/>
      <c r="P19" s="332"/>
      <c r="Q19" s="332"/>
      <c r="R19" s="326" t="str">
        <f>B10</f>
        <v>プレイフルSUN</v>
      </c>
      <c r="S19" s="327"/>
      <c r="T19" s="328" t="str">
        <f>B11</f>
        <v>松 前</v>
      </c>
      <c r="U19" s="329"/>
      <c r="V19" s="183"/>
      <c r="W19" s="242"/>
      <c r="X19" s="242"/>
    </row>
    <row r="20" spans="2:25" ht="30" customHeight="1">
      <c r="B20" s="263" t="s">
        <v>19</v>
      </c>
      <c r="C20" s="264"/>
      <c r="D20" s="265">
        <v>0.47222222222222221</v>
      </c>
      <c r="E20" s="266"/>
      <c r="F20" s="267"/>
      <c r="G20" s="268" t="str">
        <f>B10</f>
        <v>プレイフルSUN</v>
      </c>
      <c r="H20" s="269"/>
      <c r="I20" s="269"/>
      <c r="J20" s="269"/>
      <c r="K20" s="70"/>
      <c r="L20" s="56" t="s">
        <v>18</v>
      </c>
      <c r="M20" s="70"/>
      <c r="N20" s="269" t="str">
        <f>B11</f>
        <v>松 前</v>
      </c>
      <c r="O20" s="270"/>
      <c r="P20" s="270"/>
      <c r="Q20" s="270"/>
      <c r="R20" s="268" t="str">
        <f>B8</f>
        <v>アストーレ</v>
      </c>
      <c r="S20" s="271"/>
      <c r="T20" s="324" t="str">
        <f>B9</f>
        <v>今 金</v>
      </c>
      <c r="U20" s="325"/>
      <c r="V20" s="183"/>
      <c r="W20" s="242"/>
      <c r="X20" s="242"/>
    </row>
    <row r="21" spans="2:25" ht="30" customHeight="1">
      <c r="B21" s="263" t="s">
        <v>20</v>
      </c>
      <c r="C21" s="264"/>
      <c r="D21" s="265">
        <v>0.48611111111111099</v>
      </c>
      <c r="E21" s="266"/>
      <c r="F21" s="267"/>
      <c r="G21" s="268" t="str">
        <f>B8</f>
        <v>アストーレ</v>
      </c>
      <c r="H21" s="269"/>
      <c r="I21" s="269"/>
      <c r="J21" s="269"/>
      <c r="K21" s="70"/>
      <c r="L21" s="56" t="s">
        <v>18</v>
      </c>
      <c r="M21" s="70"/>
      <c r="N21" s="269" t="str">
        <f>B12</f>
        <v>港 FC</v>
      </c>
      <c r="O21" s="270"/>
      <c r="P21" s="270"/>
      <c r="Q21" s="270"/>
      <c r="R21" s="268" t="str">
        <f>B9</f>
        <v>今 金</v>
      </c>
      <c r="S21" s="271"/>
      <c r="T21" s="324" t="str">
        <f>B11</f>
        <v>松 前</v>
      </c>
      <c r="U21" s="325"/>
      <c r="V21" s="183"/>
      <c r="W21" s="242"/>
      <c r="X21" s="242"/>
    </row>
    <row r="22" spans="2:25" ht="30" customHeight="1">
      <c r="B22" s="263" t="s">
        <v>21</v>
      </c>
      <c r="C22" s="264"/>
      <c r="D22" s="265">
        <v>0.5</v>
      </c>
      <c r="E22" s="266"/>
      <c r="F22" s="267"/>
      <c r="G22" s="268" t="str">
        <f>B9</f>
        <v>今 金</v>
      </c>
      <c r="H22" s="269"/>
      <c r="I22" s="269"/>
      <c r="J22" s="269"/>
      <c r="K22" s="70"/>
      <c r="L22" s="56" t="s">
        <v>18</v>
      </c>
      <c r="M22" s="70"/>
      <c r="N22" s="269" t="str">
        <f>B10</f>
        <v>プレイフルSUN</v>
      </c>
      <c r="O22" s="270"/>
      <c r="P22" s="270"/>
      <c r="Q22" s="270"/>
      <c r="R22" s="268" t="str">
        <f>B8</f>
        <v>アストーレ</v>
      </c>
      <c r="S22" s="271"/>
      <c r="T22" s="333" t="str">
        <f>B12</f>
        <v>港 FC</v>
      </c>
      <c r="U22" s="334"/>
      <c r="V22" s="183"/>
      <c r="W22" s="242"/>
      <c r="X22" s="242"/>
    </row>
    <row r="23" spans="2:25" ht="30" customHeight="1">
      <c r="B23" s="263" t="s">
        <v>22</v>
      </c>
      <c r="C23" s="264"/>
      <c r="D23" s="265">
        <v>0.51388888888888895</v>
      </c>
      <c r="E23" s="266"/>
      <c r="F23" s="267"/>
      <c r="G23" s="268" t="str">
        <f>B11</f>
        <v>松 前</v>
      </c>
      <c r="H23" s="269"/>
      <c r="I23" s="269"/>
      <c r="J23" s="269"/>
      <c r="K23" s="70"/>
      <c r="L23" s="56" t="s">
        <v>18</v>
      </c>
      <c r="M23" s="70"/>
      <c r="N23" s="269" t="str">
        <f>B12</f>
        <v>港 FC</v>
      </c>
      <c r="O23" s="270"/>
      <c r="P23" s="270"/>
      <c r="Q23" s="270"/>
      <c r="R23" s="268" t="str">
        <f>B9</f>
        <v>今 金</v>
      </c>
      <c r="S23" s="271"/>
      <c r="T23" s="333" t="str">
        <f>B10</f>
        <v>プレイフルSUN</v>
      </c>
      <c r="U23" s="334"/>
      <c r="V23" s="183"/>
      <c r="W23" s="242"/>
      <c r="X23" s="242"/>
    </row>
    <row r="24" spans="2:25" ht="30" customHeight="1">
      <c r="B24" s="263" t="s">
        <v>23</v>
      </c>
      <c r="C24" s="264"/>
      <c r="D24" s="265">
        <v>0.52777777777777801</v>
      </c>
      <c r="E24" s="266"/>
      <c r="F24" s="267"/>
      <c r="G24" s="268" t="str">
        <f>B8</f>
        <v>アストーレ</v>
      </c>
      <c r="H24" s="269"/>
      <c r="I24" s="269"/>
      <c r="J24" s="269"/>
      <c r="K24" s="70"/>
      <c r="L24" s="56" t="s">
        <v>18</v>
      </c>
      <c r="M24" s="70"/>
      <c r="N24" s="269" t="str">
        <f>B10</f>
        <v>プレイフルSUN</v>
      </c>
      <c r="O24" s="270"/>
      <c r="P24" s="270"/>
      <c r="Q24" s="270"/>
      <c r="R24" s="268" t="str">
        <f>B11</f>
        <v>松 前</v>
      </c>
      <c r="S24" s="271"/>
      <c r="T24" s="333" t="str">
        <f>B12</f>
        <v>港 FC</v>
      </c>
      <c r="U24" s="334"/>
      <c r="V24" s="183"/>
      <c r="W24" s="242"/>
      <c r="X24" s="242"/>
    </row>
    <row r="25" spans="2:25" ht="30" customHeight="1">
      <c r="B25" s="263" t="s">
        <v>149</v>
      </c>
      <c r="C25" s="264"/>
      <c r="D25" s="265">
        <v>0.54166666666666696</v>
      </c>
      <c r="E25" s="266"/>
      <c r="F25" s="267"/>
      <c r="G25" s="314" t="str">
        <f>B9</f>
        <v>今 金</v>
      </c>
      <c r="H25" s="315"/>
      <c r="I25" s="315"/>
      <c r="J25" s="315"/>
      <c r="K25" s="69"/>
      <c r="L25" s="57" t="s">
        <v>18</v>
      </c>
      <c r="M25" s="69"/>
      <c r="N25" s="269" t="str">
        <f>B12</f>
        <v>港 FC</v>
      </c>
      <c r="O25" s="270"/>
      <c r="P25" s="270"/>
      <c r="Q25" s="270"/>
      <c r="R25" s="268" t="str">
        <f>B8</f>
        <v>アストーレ</v>
      </c>
      <c r="S25" s="271"/>
      <c r="T25" s="333" t="str">
        <f>B10</f>
        <v>プレイフルSUN</v>
      </c>
      <c r="U25" s="334"/>
      <c r="V25" s="183"/>
      <c r="W25" s="242"/>
      <c r="X25" s="242"/>
    </row>
    <row r="26" spans="2:25" ht="30" customHeight="1">
      <c r="B26" s="263" t="s">
        <v>150</v>
      </c>
      <c r="C26" s="264"/>
      <c r="D26" s="265">
        <v>0.55555555555555602</v>
      </c>
      <c r="E26" s="266"/>
      <c r="F26" s="267"/>
      <c r="G26" s="268" t="str">
        <f>B8</f>
        <v>アストーレ</v>
      </c>
      <c r="H26" s="269"/>
      <c r="I26" s="269"/>
      <c r="J26" s="269"/>
      <c r="K26" s="70"/>
      <c r="L26" s="56" t="s">
        <v>18</v>
      </c>
      <c r="M26" s="70"/>
      <c r="N26" s="269" t="str">
        <f>B11</f>
        <v>松 前</v>
      </c>
      <c r="O26" s="270"/>
      <c r="P26" s="270"/>
      <c r="Q26" s="270"/>
      <c r="R26" s="268" t="str">
        <f>B9</f>
        <v>今 金</v>
      </c>
      <c r="S26" s="271"/>
      <c r="T26" s="333" t="str">
        <f>B12</f>
        <v>港 FC</v>
      </c>
      <c r="U26" s="334"/>
      <c r="V26" s="183"/>
      <c r="W26" s="242"/>
      <c r="X26" s="242"/>
    </row>
    <row r="27" spans="2:25" ht="30" customHeight="1">
      <c r="B27" s="263" t="s">
        <v>151</v>
      </c>
      <c r="C27" s="264"/>
      <c r="D27" s="265">
        <v>0.56944444444444398</v>
      </c>
      <c r="E27" s="266"/>
      <c r="F27" s="267"/>
      <c r="G27" s="272" t="str">
        <f>B10</f>
        <v>プレイフルSUN</v>
      </c>
      <c r="H27" s="273"/>
      <c r="I27" s="273"/>
      <c r="J27" s="273"/>
      <c r="K27" s="125"/>
      <c r="L27" s="56" t="s">
        <v>18</v>
      </c>
      <c r="M27" s="125"/>
      <c r="N27" s="269" t="str">
        <f>B12</f>
        <v>港 FC</v>
      </c>
      <c r="O27" s="270"/>
      <c r="P27" s="270"/>
      <c r="Q27" s="270"/>
      <c r="R27" s="268" t="str">
        <f>B8</f>
        <v>アストーレ</v>
      </c>
      <c r="S27" s="271"/>
      <c r="T27" s="333" t="str">
        <f>B11</f>
        <v>松 前</v>
      </c>
      <c r="U27" s="334"/>
      <c r="V27" s="183"/>
      <c r="W27" s="242"/>
      <c r="X27" s="242"/>
    </row>
    <row r="28" spans="2:25" ht="30" customHeight="1">
      <c r="B28" s="338" t="s">
        <v>152</v>
      </c>
      <c r="C28" s="339"/>
      <c r="D28" s="306">
        <v>0.58333333333333304</v>
      </c>
      <c r="E28" s="307"/>
      <c r="F28" s="308"/>
      <c r="G28" s="340" t="str">
        <f>B9</f>
        <v>今 金</v>
      </c>
      <c r="H28" s="341"/>
      <c r="I28" s="341"/>
      <c r="J28" s="341"/>
      <c r="K28" s="118"/>
      <c r="L28" s="126" t="s">
        <v>18</v>
      </c>
      <c r="M28" s="118"/>
      <c r="N28" s="310" t="str">
        <f>B11</f>
        <v>松 前</v>
      </c>
      <c r="O28" s="342"/>
      <c r="P28" s="342"/>
      <c r="Q28" s="342"/>
      <c r="R28" s="309" t="str">
        <f>B10</f>
        <v>プレイフルSUN</v>
      </c>
      <c r="S28" s="335"/>
      <c r="T28" s="336" t="str">
        <f>B12</f>
        <v>港 FC</v>
      </c>
      <c r="U28" s="337"/>
      <c r="V28" s="183"/>
      <c r="W28" s="242"/>
      <c r="X28" s="242"/>
    </row>
    <row r="29" spans="2:25" ht="20.25" customHeight="1">
      <c r="X29" s="8"/>
      <c r="Y29" s="8"/>
    </row>
    <row r="30" spans="2:25" ht="20.25" customHeight="1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</row>
    <row r="31" spans="2:25" ht="20.25" customHeight="1"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</row>
    <row r="32" spans="2:25" ht="28.5" customHeight="1">
      <c r="B32" s="253" t="str">
        <f>組合せ!AB14</f>
        <v>１０：００開場</v>
      </c>
      <c r="C32" s="243"/>
      <c r="D32" s="243"/>
      <c r="E32" s="234" t="str">
        <f>組合せ!AB13</f>
        <v>【恵山総合体育館】</v>
      </c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8"/>
      <c r="U32" s="8"/>
      <c r="V32" s="8"/>
      <c r="W32" s="9"/>
    </row>
    <row r="33" spans="2:22">
      <c r="T33" s="10" t="s">
        <v>4</v>
      </c>
      <c r="U33" s="10" t="s">
        <v>5</v>
      </c>
      <c r="V33" s="10" t="s">
        <v>6</v>
      </c>
    </row>
    <row r="34" spans="2:22" ht="37.5" customHeight="1">
      <c r="B34" s="51" t="s">
        <v>109</v>
      </c>
      <c r="C34" s="254" t="str">
        <f>B35</f>
        <v>グランツ</v>
      </c>
      <c r="D34" s="249"/>
      <c r="E34" s="249"/>
      <c r="F34" s="249" t="str">
        <f>B36</f>
        <v>スクールホワイト</v>
      </c>
      <c r="G34" s="249"/>
      <c r="H34" s="249"/>
      <c r="I34" s="249" t="str">
        <f>B37</f>
        <v>八 幡</v>
      </c>
      <c r="J34" s="249"/>
      <c r="K34" s="249"/>
      <c r="L34" s="249" t="str">
        <f>B38</f>
        <v>プレイフルRASE</v>
      </c>
      <c r="M34" s="249"/>
      <c r="N34" s="249"/>
      <c r="O34" s="7" t="s">
        <v>7</v>
      </c>
      <c r="P34" s="7" t="s">
        <v>8</v>
      </c>
      <c r="Q34" s="7" t="s">
        <v>9</v>
      </c>
      <c r="R34" s="2" t="s">
        <v>0</v>
      </c>
      <c r="S34" s="2" t="s">
        <v>1</v>
      </c>
      <c r="T34" s="2" t="s">
        <v>2</v>
      </c>
      <c r="U34" s="2" t="s">
        <v>10</v>
      </c>
      <c r="V34" s="2" t="s">
        <v>3</v>
      </c>
    </row>
    <row r="35" spans="2:22" ht="38.25" customHeight="1">
      <c r="B35" s="53" t="s">
        <v>229</v>
      </c>
      <c r="C35" s="250"/>
      <c r="D35" s="251"/>
      <c r="E35" s="252"/>
      <c r="F35" s="80"/>
      <c r="G35" s="3" t="str">
        <f>IF(F35="","",IF(F35=H35,"△",IF(F35&gt;H35,"○","●")))</f>
        <v/>
      </c>
      <c r="H35" s="81" t="str">
        <f>IF(M43="","",M43)</f>
        <v/>
      </c>
      <c r="I35" s="80" t="str">
        <f>IF(K46="","",K46)</f>
        <v/>
      </c>
      <c r="J35" s="5" t="str">
        <f>IF(I35="","",IF(I35=K35,"△",IF(I35&gt;K35,"○","●")))</f>
        <v/>
      </c>
      <c r="K35" s="81" t="str">
        <f>IF(M46="","",M46)</f>
        <v/>
      </c>
      <c r="L35" s="80" t="str">
        <f>IF(K49="","",K49)</f>
        <v/>
      </c>
      <c r="M35" s="5" t="str">
        <f>IF(L35="","",IF(L35=N35,"△",IF(L35&gt;N35,"○","●")))</f>
        <v/>
      </c>
      <c r="N35" s="81" t="str">
        <f>IF(M49="","",M49)</f>
        <v/>
      </c>
      <c r="O35" s="199">
        <f>COUNTIF($C35:$N35,O$39)</f>
        <v>0</v>
      </c>
      <c r="P35" s="199">
        <f>COUNTIF($C35:$N35,P$39)</f>
        <v>0</v>
      </c>
      <c r="Q35" s="199">
        <f>COUNTIF($C35:$N35,Q$39)</f>
        <v>0</v>
      </c>
      <c r="R35" s="200">
        <f>O35*3+Q35</f>
        <v>0</v>
      </c>
      <c r="S35" s="200">
        <f>SUMIF($C$39:$N$39,S$34,$C35:$N35)</f>
        <v>0</v>
      </c>
      <c r="T35" s="200">
        <f>SUMIF($C$39:$N$39,T$34,$C35:$N35)</f>
        <v>0</v>
      </c>
      <c r="U35" s="200">
        <f>IFERROR(S35-T35,"")</f>
        <v>0</v>
      </c>
      <c r="V35" s="200">
        <f>SUMPRODUCT(($R$35:$R$38*10^5+$U$35:$U$38&gt;R35*10^5+U35)*1)+1</f>
        <v>1</v>
      </c>
    </row>
    <row r="36" spans="2:22" ht="38.25" customHeight="1">
      <c r="B36" s="53" t="s">
        <v>230</v>
      </c>
      <c r="C36" s="5" t="str">
        <f>IF(H35="","",H35)</f>
        <v/>
      </c>
      <c r="D36" s="1" t="str">
        <f>IF(C36="","",IF(C36=E36,"△",IF(C36&gt;E36,"○","●")))</f>
        <v/>
      </c>
      <c r="E36" s="4" t="str">
        <f>IF(F35="","",F35)</f>
        <v/>
      </c>
      <c r="F36" s="250"/>
      <c r="G36" s="251"/>
      <c r="H36" s="252"/>
      <c r="I36" s="80" t="str">
        <f>IF(K50="","",K50)</f>
        <v/>
      </c>
      <c r="J36" s="5" t="str">
        <f>IF(I36="","",IF(I36=K36,"△",IF(I36&gt;K36,"○","●")))</f>
        <v/>
      </c>
      <c r="K36" s="82" t="str">
        <f>IF(M50="","",M50)</f>
        <v/>
      </c>
      <c r="L36" s="83" t="str">
        <f>IF(K47="","",K47)</f>
        <v/>
      </c>
      <c r="M36" s="5" t="str">
        <f>IF(L36="","",IF(L36=N36,"△",IF(L36&gt;N36,"○","●")))</f>
        <v/>
      </c>
      <c r="N36" s="84" t="str">
        <f>IF(M47="","",M47)</f>
        <v/>
      </c>
      <c r="O36" s="199">
        <f t="shared" ref="O36:Q38" si="6">COUNTIF($C36:$N36,O$12)</f>
        <v>0</v>
      </c>
      <c r="P36" s="199">
        <f t="shared" si="6"/>
        <v>0</v>
      </c>
      <c r="Q36" s="199">
        <f t="shared" si="6"/>
        <v>0</v>
      </c>
      <c r="R36" s="200">
        <f>O36*3+Q36</f>
        <v>0</v>
      </c>
      <c r="S36" s="200">
        <f t="shared" ref="S36:T38" si="7">SUMIF($C$12:$N$12,S$7,$C36:$N36)</f>
        <v>0</v>
      </c>
      <c r="T36" s="200">
        <f t="shared" si="7"/>
        <v>0</v>
      </c>
      <c r="U36" s="200">
        <f t="shared" ref="U36:U38" si="8">IFERROR(S36-T36,"")</f>
        <v>0</v>
      </c>
      <c r="V36" s="200">
        <f>SUMPRODUCT(($R$8:$R$11*10^5+$U$8:$U$11&gt;R36*10^5+U36)*1)+1</f>
        <v>1</v>
      </c>
    </row>
    <row r="37" spans="2:22" ht="37.5" customHeight="1">
      <c r="B37" s="53" t="s">
        <v>231</v>
      </c>
      <c r="C37" s="5" t="str">
        <f>IF(K35="","",K35)</f>
        <v/>
      </c>
      <c r="D37" s="1" t="str">
        <f>IF(C37="","",IF(C37=E37,"△",IF(C37&gt;E37,"○","●")))</f>
        <v/>
      </c>
      <c r="E37" s="4" t="str">
        <f>IF(I35="","",I35)</f>
        <v/>
      </c>
      <c r="F37" s="22" t="str">
        <f>IF(K36="","",K36)</f>
        <v/>
      </c>
      <c r="G37" s="1" t="str">
        <f>IF(F37="","",IF(F37=H37,"△",IF(F37&gt;H37,"○","●")))</f>
        <v/>
      </c>
      <c r="H37" s="4" t="str">
        <f>IF(I36="","",I36)</f>
        <v/>
      </c>
      <c r="I37" s="250"/>
      <c r="J37" s="251"/>
      <c r="K37" s="252"/>
      <c r="L37" s="80" t="str">
        <f>IF(K44="","",K44)</f>
        <v/>
      </c>
      <c r="M37" s="5" t="str">
        <f>IF(L37="","",IF(L37=N37,"△",IF(L37&gt;N37,"○","●")))</f>
        <v/>
      </c>
      <c r="N37" s="84" t="str">
        <f>IF(M44="","",M44)</f>
        <v/>
      </c>
      <c r="O37" s="199">
        <f t="shared" si="6"/>
        <v>0</v>
      </c>
      <c r="P37" s="199">
        <f t="shared" si="6"/>
        <v>0</v>
      </c>
      <c r="Q37" s="199">
        <f t="shared" si="6"/>
        <v>0</v>
      </c>
      <c r="R37" s="200">
        <f t="shared" ref="R37:R38" si="9">O37*3+Q37</f>
        <v>0</v>
      </c>
      <c r="S37" s="200">
        <f t="shared" si="7"/>
        <v>0</v>
      </c>
      <c r="T37" s="200">
        <f t="shared" si="7"/>
        <v>0</v>
      </c>
      <c r="U37" s="200">
        <f t="shared" si="8"/>
        <v>0</v>
      </c>
      <c r="V37" s="200">
        <f>SUMPRODUCT(($R$8:$R$11*10^5+$U$8:$U$11&gt;R37*10^5+U37)*1)+1</f>
        <v>1</v>
      </c>
    </row>
    <row r="38" spans="2:22" ht="38.25" customHeight="1">
      <c r="B38" s="53" t="s">
        <v>232</v>
      </c>
      <c r="C38" s="5" t="str">
        <f>IF(N35="","",N35)</f>
        <v/>
      </c>
      <c r="D38" s="1" t="str">
        <f>IF(C38="","",IF(C38=E38,"△",IF(C38&gt;E38,"○","●")))</f>
        <v/>
      </c>
      <c r="E38" s="4" t="str">
        <f>IF(L35="","",L35)</f>
        <v/>
      </c>
      <c r="F38" s="22" t="str">
        <f>IF(N36="","",N36)</f>
        <v/>
      </c>
      <c r="G38" s="1" t="str">
        <f>IF(F38="","",IF(F38=H38,"△",IF(F38&gt;H38,"○","●")))</f>
        <v/>
      </c>
      <c r="H38" s="4" t="str">
        <f>IF(L36="","",L36)</f>
        <v/>
      </c>
      <c r="I38" s="22" t="str">
        <f>IF(N37="","",N37)</f>
        <v/>
      </c>
      <c r="J38" s="1" t="str">
        <f>IF(I38="","",IF(I38=K38,"△",IF(I38&gt;K38,"○","●")))</f>
        <v/>
      </c>
      <c r="K38" s="4" t="str">
        <f>IF(L37="","",L37)</f>
        <v/>
      </c>
      <c r="L38" s="250"/>
      <c r="M38" s="251"/>
      <c r="N38" s="252"/>
      <c r="O38" s="199">
        <f t="shared" si="6"/>
        <v>0</v>
      </c>
      <c r="P38" s="199">
        <f t="shared" si="6"/>
        <v>0</v>
      </c>
      <c r="Q38" s="199">
        <f t="shared" si="6"/>
        <v>0</v>
      </c>
      <c r="R38" s="200">
        <f t="shared" si="9"/>
        <v>0</v>
      </c>
      <c r="S38" s="200">
        <f t="shared" si="7"/>
        <v>0</v>
      </c>
      <c r="T38" s="200">
        <f t="shared" si="7"/>
        <v>0</v>
      </c>
      <c r="U38" s="200">
        <f t="shared" si="8"/>
        <v>0</v>
      </c>
      <c r="V38" s="200">
        <f>SUMPRODUCT(($R$8:$R$11*10^5+$U$8:$U$11&gt;R38*10^5+U38)*1)+1</f>
        <v>1</v>
      </c>
    </row>
    <row r="39" spans="2:22">
      <c r="B39" s="15"/>
      <c r="C39" s="11" t="s">
        <v>11</v>
      </c>
      <c r="D39" s="12"/>
      <c r="E39" s="12" t="s">
        <v>12</v>
      </c>
      <c r="F39" s="12" t="s">
        <v>11</v>
      </c>
      <c r="G39" s="12"/>
      <c r="H39" s="12" t="s">
        <v>12</v>
      </c>
      <c r="I39" s="12" t="s">
        <v>11</v>
      </c>
      <c r="J39" s="12"/>
      <c r="K39" s="12" t="s">
        <v>12</v>
      </c>
      <c r="L39" s="12" t="s">
        <v>11</v>
      </c>
      <c r="M39" s="12"/>
      <c r="N39" s="12" t="s">
        <v>12</v>
      </c>
      <c r="O39" s="13" t="s">
        <v>13</v>
      </c>
      <c r="P39" s="13" t="s">
        <v>25</v>
      </c>
      <c r="Q39" s="13" t="s">
        <v>26</v>
      </c>
      <c r="R39" s="52"/>
    </row>
    <row r="40" spans="2:22" ht="24">
      <c r="B40" s="255" t="s">
        <v>184</v>
      </c>
      <c r="C40" s="281"/>
      <c r="D40" s="281"/>
      <c r="E40" s="281"/>
      <c r="F40" s="281"/>
      <c r="G40" s="281"/>
      <c r="H40" s="189"/>
      <c r="I40" s="238" t="s">
        <v>174</v>
      </c>
      <c r="J40" s="238"/>
      <c r="K40" s="238"/>
      <c r="L40" s="262" t="s">
        <v>181</v>
      </c>
      <c r="M40" s="237"/>
      <c r="N40" s="237"/>
      <c r="O40" s="242" t="str">
        <f>B35</f>
        <v>グランツ</v>
      </c>
      <c r="P40" s="274"/>
      <c r="Q40" s="274"/>
      <c r="R40" s="190" t="s">
        <v>145</v>
      </c>
      <c r="S40" s="242" t="str">
        <f>B36</f>
        <v>スクールホワイト</v>
      </c>
      <c r="T40" s="274"/>
    </row>
    <row r="41" spans="2:22" ht="24" customHeight="1">
      <c r="B41" s="279" t="s">
        <v>167</v>
      </c>
      <c r="C41" s="280"/>
      <c r="D41" s="280"/>
      <c r="E41" s="280"/>
      <c r="F41" s="280"/>
      <c r="G41" s="280"/>
      <c r="H41" s="280"/>
      <c r="I41" s="238" t="s">
        <v>174</v>
      </c>
      <c r="J41" s="238"/>
      <c r="K41" s="238"/>
      <c r="L41" s="275" t="s">
        <v>183</v>
      </c>
      <c r="M41" s="275"/>
      <c r="N41" s="276"/>
      <c r="O41" s="277" t="str">
        <f>B37</f>
        <v>八 幡</v>
      </c>
      <c r="P41" s="278"/>
      <c r="Q41" s="278"/>
      <c r="R41" s="191" t="s">
        <v>144</v>
      </c>
      <c r="S41" s="277" t="str">
        <f>B38</f>
        <v>プレイフルRASE</v>
      </c>
      <c r="T41" s="278"/>
      <c r="U41" s="77"/>
    </row>
    <row r="42" spans="2:22" ht="30" customHeight="1">
      <c r="B42" s="244" t="str">
        <f>B34</f>
        <v>Bブロック</v>
      </c>
      <c r="C42" s="245"/>
      <c r="D42" s="246" t="s">
        <v>14</v>
      </c>
      <c r="E42" s="247"/>
      <c r="F42" s="248"/>
      <c r="G42" s="260" t="s">
        <v>15</v>
      </c>
      <c r="H42" s="247"/>
      <c r="I42" s="247"/>
      <c r="J42" s="247"/>
      <c r="K42" s="247"/>
      <c r="L42" s="17" t="s">
        <v>27</v>
      </c>
      <c r="M42" s="247" t="s">
        <v>15</v>
      </c>
      <c r="N42" s="247"/>
      <c r="O42" s="247"/>
      <c r="P42" s="247"/>
      <c r="Q42" s="295"/>
      <c r="R42" s="282" t="s">
        <v>16</v>
      </c>
      <c r="S42" s="282"/>
      <c r="T42" s="282" t="s">
        <v>16</v>
      </c>
      <c r="U42" s="283"/>
      <c r="V42" s="14"/>
    </row>
    <row r="43" spans="2:22" ht="30" customHeight="1">
      <c r="B43" s="284" t="s">
        <v>17</v>
      </c>
      <c r="C43" s="285"/>
      <c r="D43" s="286">
        <v>0.4513888888888889</v>
      </c>
      <c r="E43" s="287"/>
      <c r="F43" s="288"/>
      <c r="G43" s="289" t="str">
        <f>B35</f>
        <v>グランツ</v>
      </c>
      <c r="H43" s="290"/>
      <c r="I43" s="290"/>
      <c r="J43" s="290"/>
      <c r="K43" s="69"/>
      <c r="L43" s="55" t="s">
        <v>18</v>
      </c>
      <c r="M43" s="72"/>
      <c r="N43" s="290" t="str">
        <f>B36</f>
        <v>スクールホワイト</v>
      </c>
      <c r="O43" s="290"/>
      <c r="P43" s="290"/>
      <c r="Q43" s="290"/>
      <c r="R43" s="291" t="str">
        <f>B37</f>
        <v>八 幡</v>
      </c>
      <c r="S43" s="292"/>
      <c r="T43" s="293" t="str">
        <f>B38</f>
        <v>プレイフルRASE</v>
      </c>
      <c r="U43" s="294"/>
    </row>
    <row r="44" spans="2:22" ht="30" customHeight="1">
      <c r="B44" s="298" t="s">
        <v>19</v>
      </c>
      <c r="C44" s="298"/>
      <c r="D44" s="265">
        <v>0.46527777777777779</v>
      </c>
      <c r="E44" s="301"/>
      <c r="F44" s="302"/>
      <c r="G44" s="268" t="str">
        <f>B37</f>
        <v>八 幡</v>
      </c>
      <c r="H44" s="269"/>
      <c r="I44" s="269"/>
      <c r="J44" s="269"/>
      <c r="K44" s="70"/>
      <c r="L44" s="56" t="s">
        <v>18</v>
      </c>
      <c r="M44" s="70"/>
      <c r="N44" s="269" t="str">
        <f>B38</f>
        <v>プレイフルRASE</v>
      </c>
      <c r="O44" s="269"/>
      <c r="P44" s="269"/>
      <c r="Q44" s="269"/>
      <c r="R44" s="299" t="str">
        <f>B35</f>
        <v>グランツ</v>
      </c>
      <c r="S44" s="300"/>
      <c r="T44" s="296" t="str">
        <f>B36</f>
        <v>スクールホワイト</v>
      </c>
      <c r="U44" s="297"/>
    </row>
    <row r="45" spans="2:22" ht="30" customHeight="1">
      <c r="B45" s="298" t="s">
        <v>142</v>
      </c>
      <c r="C45" s="298"/>
      <c r="D45" s="265"/>
      <c r="E45" s="266"/>
      <c r="F45" s="267"/>
      <c r="G45" s="268"/>
      <c r="H45" s="269"/>
      <c r="I45" s="269"/>
      <c r="J45" s="269"/>
      <c r="K45" s="70"/>
      <c r="L45" s="56"/>
      <c r="M45" s="70"/>
      <c r="N45" s="269"/>
      <c r="O45" s="269"/>
      <c r="P45" s="269"/>
      <c r="Q45" s="269"/>
      <c r="R45" s="299"/>
      <c r="S45" s="300"/>
      <c r="T45" s="296"/>
      <c r="U45" s="297"/>
    </row>
    <row r="46" spans="2:22" ht="30" customHeight="1">
      <c r="B46" s="298" t="s">
        <v>20</v>
      </c>
      <c r="C46" s="298"/>
      <c r="D46" s="265">
        <v>0.4861111111111111</v>
      </c>
      <c r="E46" s="266"/>
      <c r="F46" s="267"/>
      <c r="G46" s="268" t="str">
        <f>B35</f>
        <v>グランツ</v>
      </c>
      <c r="H46" s="269"/>
      <c r="I46" s="269"/>
      <c r="J46" s="269"/>
      <c r="K46" s="85"/>
      <c r="L46" s="56" t="s">
        <v>18</v>
      </c>
      <c r="M46" s="70"/>
      <c r="N46" s="269" t="str">
        <f>B37</f>
        <v>八 幡</v>
      </c>
      <c r="O46" s="269"/>
      <c r="P46" s="269"/>
      <c r="Q46" s="269"/>
      <c r="R46" s="299" t="str">
        <f>B36</f>
        <v>スクールホワイト</v>
      </c>
      <c r="S46" s="300"/>
      <c r="T46" s="296" t="str">
        <f>B38</f>
        <v>プレイフルRASE</v>
      </c>
      <c r="U46" s="297"/>
    </row>
    <row r="47" spans="2:22" ht="30" customHeight="1">
      <c r="B47" s="298" t="s">
        <v>21</v>
      </c>
      <c r="C47" s="298"/>
      <c r="D47" s="265">
        <v>0.5</v>
      </c>
      <c r="E47" s="266"/>
      <c r="F47" s="267"/>
      <c r="G47" s="268" t="str">
        <f>B36</f>
        <v>スクールホワイト</v>
      </c>
      <c r="H47" s="269"/>
      <c r="I47" s="269"/>
      <c r="J47" s="269"/>
      <c r="K47" s="70"/>
      <c r="L47" s="56" t="s">
        <v>18</v>
      </c>
      <c r="M47" s="70"/>
      <c r="N47" s="269" t="str">
        <f>B38</f>
        <v>プレイフルRASE</v>
      </c>
      <c r="O47" s="269"/>
      <c r="P47" s="269"/>
      <c r="Q47" s="269"/>
      <c r="R47" s="299" t="str">
        <f>B35</f>
        <v>グランツ</v>
      </c>
      <c r="S47" s="300"/>
      <c r="T47" s="296" t="str">
        <f>B37</f>
        <v>八 幡</v>
      </c>
      <c r="U47" s="297"/>
    </row>
    <row r="48" spans="2:22" ht="30" customHeight="1">
      <c r="B48" s="263" t="s">
        <v>142</v>
      </c>
      <c r="C48" s="264"/>
      <c r="D48" s="265"/>
      <c r="E48" s="266"/>
      <c r="F48" s="267"/>
      <c r="G48" s="268"/>
      <c r="H48" s="269"/>
      <c r="I48" s="269"/>
      <c r="J48" s="269"/>
      <c r="K48" s="70"/>
      <c r="L48" s="56"/>
      <c r="M48" s="70"/>
      <c r="N48" s="269"/>
      <c r="O48" s="269"/>
      <c r="P48" s="269"/>
      <c r="Q48" s="269"/>
      <c r="R48" s="299"/>
      <c r="S48" s="300"/>
      <c r="T48" s="296"/>
      <c r="U48" s="297"/>
    </row>
    <row r="49" spans="2:21" ht="30" customHeight="1">
      <c r="B49" s="313" t="s">
        <v>22</v>
      </c>
      <c r="C49" s="313"/>
      <c r="D49" s="265">
        <v>0.52083333333333337</v>
      </c>
      <c r="E49" s="266"/>
      <c r="F49" s="267"/>
      <c r="G49" s="314" t="str">
        <f>B35</f>
        <v>グランツ</v>
      </c>
      <c r="H49" s="315"/>
      <c r="I49" s="315"/>
      <c r="J49" s="315"/>
      <c r="K49" s="69"/>
      <c r="L49" s="57" t="s">
        <v>18</v>
      </c>
      <c r="M49" s="69"/>
      <c r="N49" s="315" t="str">
        <f>B38</f>
        <v>プレイフルRASE</v>
      </c>
      <c r="O49" s="315"/>
      <c r="P49" s="315"/>
      <c r="Q49" s="315"/>
      <c r="R49" s="316" t="str">
        <f>B36</f>
        <v>スクールホワイト</v>
      </c>
      <c r="S49" s="242"/>
      <c r="T49" s="317" t="str">
        <f>B37</f>
        <v>八 幡</v>
      </c>
      <c r="U49" s="318"/>
    </row>
    <row r="50" spans="2:21" ht="30" customHeight="1">
      <c r="B50" s="305" t="s">
        <v>23</v>
      </c>
      <c r="C50" s="305"/>
      <c r="D50" s="306">
        <v>0.53472222222222221</v>
      </c>
      <c r="E50" s="307"/>
      <c r="F50" s="308"/>
      <c r="G50" s="309" t="str">
        <f>B36</f>
        <v>スクールホワイト</v>
      </c>
      <c r="H50" s="310"/>
      <c r="I50" s="310"/>
      <c r="J50" s="310"/>
      <c r="K50" s="71"/>
      <c r="L50" s="58" t="s">
        <v>18</v>
      </c>
      <c r="M50" s="71"/>
      <c r="N50" s="310" t="str">
        <f>B37</f>
        <v>八 幡</v>
      </c>
      <c r="O50" s="310"/>
      <c r="P50" s="310"/>
      <c r="Q50" s="310"/>
      <c r="R50" s="311" t="str">
        <f>B35</f>
        <v>グランツ</v>
      </c>
      <c r="S50" s="312"/>
      <c r="T50" s="303" t="str">
        <f>B38</f>
        <v>プレイフルRASE</v>
      </c>
      <c r="U50" s="304"/>
    </row>
    <row r="66" spans="3:17">
      <c r="C66" s="11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3"/>
      <c r="P66" s="13"/>
      <c r="Q66" s="13"/>
    </row>
  </sheetData>
  <mergeCells count="178">
    <mergeCell ref="R28:S28"/>
    <mergeCell ref="W22:X22"/>
    <mergeCell ref="W23:X23"/>
    <mergeCell ref="T22:U22"/>
    <mergeCell ref="T23:U23"/>
    <mergeCell ref="B20:C20"/>
    <mergeCell ref="D20:F20"/>
    <mergeCell ref="T28:U28"/>
    <mergeCell ref="B28:C28"/>
    <mergeCell ref="D28:F28"/>
    <mergeCell ref="G28:J28"/>
    <mergeCell ref="N28:Q28"/>
    <mergeCell ref="W28:X28"/>
    <mergeCell ref="R20:S20"/>
    <mergeCell ref="R21:S21"/>
    <mergeCell ref="R22:S22"/>
    <mergeCell ref="R24:S24"/>
    <mergeCell ref="R25:S25"/>
    <mergeCell ref="B26:C26"/>
    <mergeCell ref="D26:F26"/>
    <mergeCell ref="G26:J26"/>
    <mergeCell ref="N26:Q26"/>
    <mergeCell ref="W26:X26"/>
    <mergeCell ref="B27:C27"/>
    <mergeCell ref="D27:F27"/>
    <mergeCell ref="N27:Q27"/>
    <mergeCell ref="W27:X27"/>
    <mergeCell ref="R26:S26"/>
    <mergeCell ref="R27:S27"/>
    <mergeCell ref="W24:X24"/>
    <mergeCell ref="B25:C25"/>
    <mergeCell ref="D25:F25"/>
    <mergeCell ref="G25:J25"/>
    <mergeCell ref="N25:Q25"/>
    <mergeCell ref="W25:X25"/>
    <mergeCell ref="T24:U24"/>
    <mergeCell ref="T25:U25"/>
    <mergeCell ref="T26:U26"/>
    <mergeCell ref="T27:U27"/>
    <mergeCell ref="W19:X19"/>
    <mergeCell ref="P15:Q15"/>
    <mergeCell ref="N21:Q21"/>
    <mergeCell ref="T18:U18"/>
    <mergeCell ref="R18:S18"/>
    <mergeCell ref="T21:U21"/>
    <mergeCell ref="G20:J20"/>
    <mergeCell ref="N20:Q20"/>
    <mergeCell ref="R19:S19"/>
    <mergeCell ref="T19:U19"/>
    <mergeCell ref="J17:L17"/>
    <mergeCell ref="T20:U20"/>
    <mergeCell ref="W20:X20"/>
    <mergeCell ref="W21:X21"/>
    <mergeCell ref="B17:I17"/>
    <mergeCell ref="M16:O16"/>
    <mergeCell ref="M17:O17"/>
    <mergeCell ref="P16:Q16"/>
    <mergeCell ref="P17:Q17"/>
    <mergeCell ref="B19:C19"/>
    <mergeCell ref="D19:F19"/>
    <mergeCell ref="G19:J19"/>
    <mergeCell ref="N19:Q19"/>
    <mergeCell ref="T50:U50"/>
    <mergeCell ref="B50:C50"/>
    <mergeCell ref="D50:F50"/>
    <mergeCell ref="G50:J50"/>
    <mergeCell ref="N50:Q50"/>
    <mergeCell ref="R50:S50"/>
    <mergeCell ref="T48:U48"/>
    <mergeCell ref="B49:C49"/>
    <mergeCell ref="D49:F49"/>
    <mergeCell ref="G49:J49"/>
    <mergeCell ref="N49:Q49"/>
    <mergeCell ref="R49:S49"/>
    <mergeCell ref="T49:U49"/>
    <mergeCell ref="B48:C48"/>
    <mergeCell ref="D48:F48"/>
    <mergeCell ref="G48:J48"/>
    <mergeCell ref="N48:Q48"/>
    <mergeCell ref="R48:S48"/>
    <mergeCell ref="T46:U46"/>
    <mergeCell ref="B47:C47"/>
    <mergeCell ref="D47:F47"/>
    <mergeCell ref="G47:J47"/>
    <mergeCell ref="N47:Q47"/>
    <mergeCell ref="R47:S47"/>
    <mergeCell ref="T47:U47"/>
    <mergeCell ref="B46:C46"/>
    <mergeCell ref="D46:F46"/>
    <mergeCell ref="G46:J46"/>
    <mergeCell ref="N46:Q46"/>
    <mergeCell ref="R46:S46"/>
    <mergeCell ref="T44:U44"/>
    <mergeCell ref="B45:C45"/>
    <mergeCell ref="D45:F45"/>
    <mergeCell ref="G45:J45"/>
    <mergeCell ref="N45:Q45"/>
    <mergeCell ref="R45:S45"/>
    <mergeCell ref="T45:U45"/>
    <mergeCell ref="B44:C44"/>
    <mergeCell ref="D44:F44"/>
    <mergeCell ref="G44:J44"/>
    <mergeCell ref="N44:Q44"/>
    <mergeCell ref="R44:S44"/>
    <mergeCell ref="T42:U42"/>
    <mergeCell ref="B43:C43"/>
    <mergeCell ref="D43:F43"/>
    <mergeCell ref="G43:J43"/>
    <mergeCell ref="N43:Q43"/>
    <mergeCell ref="R43:S43"/>
    <mergeCell ref="T43:U43"/>
    <mergeCell ref="B42:C42"/>
    <mergeCell ref="D42:F42"/>
    <mergeCell ref="G42:K42"/>
    <mergeCell ref="M42:Q42"/>
    <mergeCell ref="R42:S42"/>
    <mergeCell ref="O40:Q40"/>
    <mergeCell ref="S40:T40"/>
    <mergeCell ref="L41:N41"/>
    <mergeCell ref="O41:Q41"/>
    <mergeCell ref="S41:T41"/>
    <mergeCell ref="C35:E35"/>
    <mergeCell ref="F36:H36"/>
    <mergeCell ref="I37:K37"/>
    <mergeCell ref="L38:N38"/>
    <mergeCell ref="L40:N40"/>
    <mergeCell ref="B41:H41"/>
    <mergeCell ref="B40:G40"/>
    <mergeCell ref="I40:K40"/>
    <mergeCell ref="I41:K41"/>
    <mergeCell ref="B32:D32"/>
    <mergeCell ref="E32:S32"/>
    <mergeCell ref="C34:E34"/>
    <mergeCell ref="F34:H34"/>
    <mergeCell ref="I34:K34"/>
    <mergeCell ref="L34:N34"/>
    <mergeCell ref="M15:O15"/>
    <mergeCell ref="B24:C24"/>
    <mergeCell ref="D24:F24"/>
    <mergeCell ref="G24:J24"/>
    <mergeCell ref="N24:Q24"/>
    <mergeCell ref="R23:S23"/>
    <mergeCell ref="B23:C23"/>
    <mergeCell ref="D23:F23"/>
    <mergeCell ref="G23:J23"/>
    <mergeCell ref="N23:Q23"/>
    <mergeCell ref="B22:C22"/>
    <mergeCell ref="D22:F22"/>
    <mergeCell ref="G22:J22"/>
    <mergeCell ref="N22:Q22"/>
    <mergeCell ref="B21:C21"/>
    <mergeCell ref="D21:F21"/>
    <mergeCell ref="G21:J21"/>
    <mergeCell ref="G27:J27"/>
    <mergeCell ref="B1:Y1"/>
    <mergeCell ref="B2:Y2"/>
    <mergeCell ref="E5:V5"/>
    <mergeCell ref="O7:Q7"/>
    <mergeCell ref="S15:T15"/>
    <mergeCell ref="S16:T16"/>
    <mergeCell ref="B18:C18"/>
    <mergeCell ref="D18:F18"/>
    <mergeCell ref="L7:N7"/>
    <mergeCell ref="L11:N11"/>
    <mergeCell ref="I7:K7"/>
    <mergeCell ref="B5:D5"/>
    <mergeCell ref="C8:E8"/>
    <mergeCell ref="F9:H9"/>
    <mergeCell ref="I10:K10"/>
    <mergeCell ref="C7:E7"/>
    <mergeCell ref="F7:H7"/>
    <mergeCell ref="B15:H15"/>
    <mergeCell ref="J15:L15"/>
    <mergeCell ref="J16:L16"/>
    <mergeCell ref="O12:Q12"/>
    <mergeCell ref="G18:K18"/>
    <mergeCell ref="M18:Q18"/>
    <mergeCell ref="W18:X18"/>
  </mergeCells>
  <phoneticPr fontId="1"/>
  <pageMargins left="0.70866141732283472" right="0.51181102362204722" top="0.74803149606299213" bottom="0.74803149606299213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60"/>
  <sheetViews>
    <sheetView zoomScale="70" zoomScaleNormal="70" workbookViewId="0">
      <selection activeCell="Y28" sqref="Y28"/>
    </sheetView>
  </sheetViews>
  <sheetFormatPr defaultColWidth="12.875" defaultRowHeight="18.75"/>
  <cols>
    <col min="1" max="1" width="1.625" customWidth="1"/>
    <col min="2" max="2" width="14.875" customWidth="1"/>
    <col min="3" max="14" width="5.125" customWidth="1"/>
    <col min="15" max="22" width="6" customWidth="1"/>
    <col min="23" max="23" width="1.5" customWidth="1"/>
  </cols>
  <sheetData>
    <row r="1" spans="2:23" ht="36" customHeight="1">
      <c r="B1" s="234" t="str">
        <f>組合せ!B1</f>
        <v>第４２回　函館東ライオンズ杯　U-１２　フットサル大会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9"/>
    </row>
    <row r="2" spans="2:23" ht="29.25" customHeight="1">
      <c r="B2" s="236" t="str">
        <f>組合せ!B4</f>
        <v>◇　令和6年11月30日（土）予選リーグ　◇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9"/>
    </row>
    <row r="3" spans="2:23" ht="15.75" customHeight="1">
      <c r="B3" s="5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</row>
    <row r="4" spans="2:23" ht="15.75" customHeight="1">
      <c r="C4" s="48"/>
      <c r="D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9"/>
    </row>
    <row r="5" spans="2:23" ht="29.25" customHeight="1">
      <c r="B5" s="253" t="str">
        <f>組合せ!BB14</f>
        <v>１０：００開場</v>
      </c>
      <c r="C5" s="243"/>
      <c r="D5" s="243"/>
      <c r="E5" s="234" t="str">
        <f>組合せ!BB13</f>
        <v>【せたな町民体育館】</v>
      </c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8"/>
      <c r="U5" s="8"/>
      <c r="V5" s="8"/>
      <c r="W5" s="9"/>
    </row>
    <row r="6" spans="2:23">
      <c r="T6" s="10" t="s">
        <v>4</v>
      </c>
      <c r="U6" s="10" t="s">
        <v>5</v>
      </c>
      <c r="V6" s="10" t="s">
        <v>6</v>
      </c>
    </row>
    <row r="7" spans="2:23" ht="37.5" customHeight="1">
      <c r="B7" s="51" t="s">
        <v>28</v>
      </c>
      <c r="C7" s="254" t="str">
        <f>B8</f>
        <v>せ た な</v>
      </c>
      <c r="D7" s="249"/>
      <c r="E7" s="249"/>
      <c r="F7" s="249" t="str">
        <f>B9</f>
        <v>スクールイエロー</v>
      </c>
      <c r="G7" s="249"/>
      <c r="H7" s="249"/>
      <c r="I7" s="249" t="str">
        <f>B10</f>
        <v xml:space="preserve"> Eagle </v>
      </c>
      <c r="J7" s="249"/>
      <c r="K7" s="249"/>
      <c r="L7" s="249" t="str">
        <f>B11</f>
        <v>ジュニオール ホワイト</v>
      </c>
      <c r="M7" s="249"/>
      <c r="N7" s="249"/>
      <c r="O7" s="7" t="s">
        <v>7</v>
      </c>
      <c r="P7" s="7" t="s">
        <v>8</v>
      </c>
      <c r="Q7" s="7" t="s">
        <v>9</v>
      </c>
      <c r="R7" s="2" t="s">
        <v>0</v>
      </c>
      <c r="S7" s="2" t="s">
        <v>1</v>
      </c>
      <c r="T7" s="2" t="s">
        <v>2</v>
      </c>
      <c r="U7" s="2" t="s">
        <v>10</v>
      </c>
      <c r="V7" s="2" t="s">
        <v>3</v>
      </c>
    </row>
    <row r="8" spans="2:23" ht="38.25" customHeight="1">
      <c r="B8" s="53" t="s">
        <v>233</v>
      </c>
      <c r="C8" s="250"/>
      <c r="D8" s="251"/>
      <c r="E8" s="252"/>
      <c r="F8" s="80" t="str">
        <f>IF(K16="","",K16)</f>
        <v/>
      </c>
      <c r="G8" s="3" t="str">
        <f>IF(F8="","",IF(F8=H8,"△",IF(F8&gt;H8,"○","●")))</f>
        <v/>
      </c>
      <c r="H8" s="81" t="str">
        <f>IF(M16="","",M16)</f>
        <v/>
      </c>
      <c r="I8" s="80" t="str">
        <f>IF(K19="","",K19)</f>
        <v/>
      </c>
      <c r="J8" s="5" t="str">
        <f>IF(I8="","",IF(I8=K8,"△",IF(I8&gt;K8,"○","●")))</f>
        <v/>
      </c>
      <c r="K8" s="81" t="str">
        <f>IF(M19="","",M19)</f>
        <v/>
      </c>
      <c r="L8" s="80" t="str">
        <f>IF(K22="","",K22)</f>
        <v/>
      </c>
      <c r="M8" s="5" t="str">
        <f>IF(L8="","",IF(L8=N8,"△",IF(L8&gt;N8,"○","●")))</f>
        <v/>
      </c>
      <c r="N8" s="81" t="str">
        <f>IF(M22="","",M22)</f>
        <v/>
      </c>
      <c r="O8" s="199">
        <f>COUNTIF($C8:$N8,O$12)</f>
        <v>0</v>
      </c>
      <c r="P8" s="199">
        <f t="shared" ref="P8:Q11" si="0">COUNTIF($C8:$N8,P$12)</f>
        <v>0</v>
      </c>
      <c r="Q8" s="199">
        <f>COUNTIF($C8:$N8,Q$12)</f>
        <v>0</v>
      </c>
      <c r="R8" s="200">
        <f>O8*3+Q8</f>
        <v>0</v>
      </c>
      <c r="S8" s="200">
        <f>SUMIF($C$12:$N$12,S$7,$C8:$N8)</f>
        <v>0</v>
      </c>
      <c r="T8" s="200">
        <f>SUMIF($C$12:$N$12,T$7,$C8:$N8)</f>
        <v>0</v>
      </c>
      <c r="U8" s="200">
        <f>IFERROR(S8-T8,"")</f>
        <v>0</v>
      </c>
      <c r="V8" s="200">
        <f>SUMPRODUCT(($R$8:$R$11*10^5+$U$8:$U$11&gt;R8*10^5+U8)*1)+1</f>
        <v>1</v>
      </c>
    </row>
    <row r="9" spans="2:23" ht="38.25" customHeight="1">
      <c r="B9" s="54" t="s">
        <v>234</v>
      </c>
      <c r="C9" s="5" t="str">
        <f>IF(H8="","",H8)</f>
        <v/>
      </c>
      <c r="D9" s="1" t="str">
        <f>IF(C9="","",IF(C9=E9,"△",IF(C9&gt;E9,"○","●")))</f>
        <v/>
      </c>
      <c r="E9" s="4" t="str">
        <f>IF(F8="","",F8)</f>
        <v/>
      </c>
      <c r="F9" s="250"/>
      <c r="G9" s="251"/>
      <c r="H9" s="252"/>
      <c r="I9" s="80" t="str">
        <f>IF(K23="","",K23)</f>
        <v/>
      </c>
      <c r="J9" s="5" t="str">
        <f>IF(I9="","",IF(I9=K9,"△",IF(I9&gt;K9,"○","●")))</f>
        <v/>
      </c>
      <c r="K9" s="81" t="str">
        <f>IF(M23="","",M23)</f>
        <v/>
      </c>
      <c r="L9" s="80" t="str">
        <f>IF(K20="","",K20)</f>
        <v/>
      </c>
      <c r="M9" s="5" t="str">
        <f>IF(L9="","",IF(L9=N9,"△",IF(L9&gt;N9,"○","●")))</f>
        <v/>
      </c>
      <c r="N9" s="81" t="str">
        <f>IF(M20="","",M20)</f>
        <v/>
      </c>
      <c r="O9" s="199">
        <f>COUNTIF($C9:$N9,O$12)</f>
        <v>0</v>
      </c>
      <c r="P9" s="199">
        <f t="shared" si="0"/>
        <v>0</v>
      </c>
      <c r="Q9" s="199">
        <f t="shared" si="0"/>
        <v>0</v>
      </c>
      <c r="R9" s="200">
        <f>O9*3+Q9</f>
        <v>0</v>
      </c>
      <c r="S9" s="200">
        <f t="shared" ref="S9:T11" si="1">SUMIF($C$12:$N$12,S$7,$C9:$N9)</f>
        <v>0</v>
      </c>
      <c r="T9" s="200">
        <f t="shared" si="1"/>
        <v>0</v>
      </c>
      <c r="U9" s="200">
        <f t="shared" ref="U9:U11" si="2">IFERROR(S9-T9,"")</f>
        <v>0</v>
      </c>
      <c r="V9" s="200">
        <f>SUMPRODUCT(($R$8:$R$11*10^5+$U$8:$U$11&gt;R9*10^5+U9)*1)+1</f>
        <v>1</v>
      </c>
    </row>
    <row r="10" spans="2:23" ht="37.5" customHeight="1">
      <c r="B10" s="54" t="s">
        <v>240</v>
      </c>
      <c r="C10" s="5" t="str">
        <f>IF(K8="","",K8)</f>
        <v/>
      </c>
      <c r="D10" s="1" t="str">
        <f>IF(C10="","",IF(C10=E10,"△",IF(C10&gt;E10,"○","●")))</f>
        <v/>
      </c>
      <c r="E10" s="4" t="str">
        <f>IF(I8="","",I8)</f>
        <v/>
      </c>
      <c r="F10" s="22" t="str">
        <f>IF(K9="","",K9)</f>
        <v/>
      </c>
      <c r="G10" s="1" t="str">
        <f>IF(F10="","",IF(F10=H10,"△",IF(F10&gt;H10,"○","●")))</f>
        <v/>
      </c>
      <c r="H10" s="4" t="str">
        <f>IF(I9="","",I9)</f>
        <v/>
      </c>
      <c r="I10" s="250"/>
      <c r="J10" s="251"/>
      <c r="K10" s="252"/>
      <c r="L10" s="80" t="str">
        <f>IF(K17="","",K17)</f>
        <v/>
      </c>
      <c r="M10" s="5" t="str">
        <f>IF(L10="","",IF(L10=N10,"△",IF(L10&gt;N10,"○","●")))</f>
        <v/>
      </c>
      <c r="N10" s="81" t="str">
        <f>IF(M17="","",M17)</f>
        <v/>
      </c>
      <c r="O10" s="199">
        <f>COUNTIF($C10:$N10,O$12)</f>
        <v>0</v>
      </c>
      <c r="P10" s="199">
        <f t="shared" si="0"/>
        <v>0</v>
      </c>
      <c r="Q10" s="199">
        <f t="shared" si="0"/>
        <v>0</v>
      </c>
      <c r="R10" s="200">
        <f t="shared" ref="R10:R11" si="3">O10*3+Q10</f>
        <v>0</v>
      </c>
      <c r="S10" s="200">
        <f t="shared" si="1"/>
        <v>0</v>
      </c>
      <c r="T10" s="200">
        <f t="shared" si="1"/>
        <v>0</v>
      </c>
      <c r="U10" s="200">
        <f t="shared" si="2"/>
        <v>0</v>
      </c>
      <c r="V10" s="200">
        <f>SUMPRODUCT(($R$8:$R$11*10^5+$U$8:$U$11&gt;R10*10^5+U10)*1)+1</f>
        <v>1</v>
      </c>
    </row>
    <row r="11" spans="2:23" ht="38.25" customHeight="1">
      <c r="B11" s="54" t="s">
        <v>235</v>
      </c>
      <c r="C11" s="5" t="str">
        <f>IF(N8="","",N8)</f>
        <v/>
      </c>
      <c r="D11" s="1" t="str">
        <f>IF(C11="","",IF(C11=E11,"△",IF(C11&gt;E11,"○","●")))</f>
        <v/>
      </c>
      <c r="E11" s="4" t="str">
        <f>IF(L8="","",L8)</f>
        <v/>
      </c>
      <c r="F11" s="22" t="str">
        <f>IF(N9="","",N9)</f>
        <v/>
      </c>
      <c r="G11" s="1" t="str">
        <f>IF(F11="","",IF(F11=H11,"△",IF(F11&gt;H11,"○","●")))</f>
        <v/>
      </c>
      <c r="H11" s="4" t="str">
        <f>IF(L9="","",L9)</f>
        <v/>
      </c>
      <c r="I11" s="22" t="str">
        <f>IF(N10="","",N10)</f>
        <v/>
      </c>
      <c r="J11" s="1" t="str">
        <f>IF(I11="","",IF(I11=K11,"△",IF(I11&gt;K11,"○","●")))</f>
        <v/>
      </c>
      <c r="K11" s="4" t="str">
        <f>IF(L10="","",L10)</f>
        <v/>
      </c>
      <c r="L11" s="250"/>
      <c r="M11" s="251"/>
      <c r="N11" s="252"/>
      <c r="O11" s="199">
        <f>COUNTIF($C11:$N11,O$12)</f>
        <v>0</v>
      </c>
      <c r="P11" s="199">
        <f t="shared" si="0"/>
        <v>0</v>
      </c>
      <c r="Q11" s="199">
        <f t="shared" si="0"/>
        <v>0</v>
      </c>
      <c r="R11" s="200">
        <f t="shared" si="3"/>
        <v>0</v>
      </c>
      <c r="S11" s="200">
        <f t="shared" si="1"/>
        <v>0</v>
      </c>
      <c r="T11" s="200">
        <f t="shared" si="1"/>
        <v>0</v>
      </c>
      <c r="U11" s="200">
        <f t="shared" si="2"/>
        <v>0</v>
      </c>
      <c r="V11" s="200">
        <f>SUMPRODUCT(($R$8:$R$11*10^5+$U$8:$U$11&gt;R11*10^5+U11)*1)+1</f>
        <v>1</v>
      </c>
    </row>
    <row r="12" spans="2:23">
      <c r="C12" s="11" t="s">
        <v>11</v>
      </c>
      <c r="D12" s="12"/>
      <c r="E12" s="12" t="s">
        <v>12</v>
      </c>
      <c r="F12" s="12" t="s">
        <v>11</v>
      </c>
      <c r="G12" s="12"/>
      <c r="H12" s="12" t="s">
        <v>12</v>
      </c>
      <c r="I12" s="12" t="s">
        <v>11</v>
      </c>
      <c r="J12" s="12"/>
      <c r="K12" s="12" t="s">
        <v>12</v>
      </c>
      <c r="L12" s="12" t="s">
        <v>11</v>
      </c>
      <c r="M12" s="12"/>
      <c r="N12" s="12" t="s">
        <v>12</v>
      </c>
      <c r="O12" s="13" t="s">
        <v>13</v>
      </c>
      <c r="P12" s="13" t="s">
        <v>25</v>
      </c>
      <c r="Q12" s="13" t="s">
        <v>26</v>
      </c>
    </row>
    <row r="13" spans="2:23" ht="23.25" customHeight="1">
      <c r="B13" s="255" t="s">
        <v>184</v>
      </c>
      <c r="C13" s="281"/>
      <c r="D13" s="281"/>
      <c r="E13" s="281"/>
      <c r="F13" s="281"/>
      <c r="G13" s="281"/>
      <c r="H13" s="189"/>
      <c r="I13" s="238" t="s">
        <v>174</v>
      </c>
      <c r="J13" s="238"/>
      <c r="K13" s="238"/>
      <c r="L13" s="262" t="s">
        <v>181</v>
      </c>
      <c r="M13" s="237"/>
      <c r="N13" s="237"/>
      <c r="O13" s="242" t="str">
        <f>B8</f>
        <v>せ た な</v>
      </c>
      <c r="P13" s="274"/>
      <c r="Q13" s="274"/>
      <c r="R13" s="190" t="s">
        <v>145</v>
      </c>
      <c r="S13" s="242" t="str">
        <f>B9</f>
        <v>スクールイエロー</v>
      </c>
      <c r="T13" s="274"/>
    </row>
    <row r="14" spans="2:23" ht="23.25" customHeight="1">
      <c r="B14" s="279" t="s">
        <v>167</v>
      </c>
      <c r="C14" s="280"/>
      <c r="D14" s="280"/>
      <c r="E14" s="280"/>
      <c r="F14" s="280"/>
      <c r="G14" s="280"/>
      <c r="H14" s="280"/>
      <c r="I14" s="238" t="s">
        <v>174</v>
      </c>
      <c r="J14" s="238"/>
      <c r="K14" s="238"/>
      <c r="L14" s="275" t="s">
        <v>183</v>
      </c>
      <c r="M14" s="275"/>
      <c r="N14" s="276"/>
      <c r="O14" s="277" t="str">
        <f>B10</f>
        <v xml:space="preserve"> Eagle </v>
      </c>
      <c r="P14" s="278"/>
      <c r="Q14" s="278"/>
      <c r="R14" s="191" t="s">
        <v>144</v>
      </c>
      <c r="S14" s="277" t="str">
        <f>B11</f>
        <v>ジュニオール ホワイト</v>
      </c>
      <c r="T14" s="278"/>
      <c r="U14" s="77"/>
    </row>
    <row r="15" spans="2:23" ht="30" customHeight="1">
      <c r="B15" s="244" t="str">
        <f>B7</f>
        <v>Cブロック</v>
      </c>
      <c r="C15" s="245"/>
      <c r="D15" s="246" t="s">
        <v>14</v>
      </c>
      <c r="E15" s="247"/>
      <c r="F15" s="248"/>
      <c r="G15" s="260" t="s">
        <v>15</v>
      </c>
      <c r="H15" s="247"/>
      <c r="I15" s="247"/>
      <c r="J15" s="247"/>
      <c r="K15" s="247"/>
      <c r="L15" s="17" t="s">
        <v>27</v>
      </c>
      <c r="M15" s="247" t="s">
        <v>15</v>
      </c>
      <c r="N15" s="247"/>
      <c r="O15" s="247"/>
      <c r="P15" s="247"/>
      <c r="Q15" s="295"/>
      <c r="R15" s="282" t="s">
        <v>16</v>
      </c>
      <c r="S15" s="282"/>
      <c r="T15" s="282" t="s">
        <v>16</v>
      </c>
      <c r="U15" s="283"/>
      <c r="V15" s="14"/>
    </row>
    <row r="16" spans="2:23" ht="30" customHeight="1">
      <c r="B16" s="284" t="s">
        <v>17</v>
      </c>
      <c r="C16" s="285"/>
      <c r="D16" s="286">
        <v>0.4513888888888889</v>
      </c>
      <c r="E16" s="287"/>
      <c r="F16" s="288"/>
      <c r="G16" s="289" t="str">
        <f>B8</f>
        <v>せ た な</v>
      </c>
      <c r="H16" s="290"/>
      <c r="I16" s="290"/>
      <c r="J16" s="290"/>
      <c r="K16" s="69"/>
      <c r="L16" s="55" t="s">
        <v>18</v>
      </c>
      <c r="M16" s="87"/>
      <c r="N16" s="290" t="str">
        <f>B9</f>
        <v>スクールイエロー</v>
      </c>
      <c r="O16" s="290"/>
      <c r="P16" s="290"/>
      <c r="Q16" s="290"/>
      <c r="R16" s="291" t="str">
        <f>B10</f>
        <v xml:space="preserve"> Eagle </v>
      </c>
      <c r="S16" s="292"/>
      <c r="T16" s="293" t="str">
        <f>B11</f>
        <v>ジュニオール ホワイト</v>
      </c>
      <c r="U16" s="294"/>
    </row>
    <row r="17" spans="2:23" ht="30" customHeight="1">
      <c r="B17" s="298" t="s">
        <v>19</v>
      </c>
      <c r="C17" s="298"/>
      <c r="D17" s="265">
        <v>0.46527777777777779</v>
      </c>
      <c r="E17" s="301"/>
      <c r="F17" s="302"/>
      <c r="G17" s="268" t="str">
        <f>B10</f>
        <v xml:space="preserve"> Eagle </v>
      </c>
      <c r="H17" s="269"/>
      <c r="I17" s="269"/>
      <c r="J17" s="269"/>
      <c r="K17" s="85"/>
      <c r="L17" s="56" t="s">
        <v>18</v>
      </c>
      <c r="M17" s="85"/>
      <c r="N17" s="269" t="str">
        <f>B11</f>
        <v>ジュニオール ホワイト</v>
      </c>
      <c r="O17" s="269"/>
      <c r="P17" s="269"/>
      <c r="Q17" s="269"/>
      <c r="R17" s="299" t="str">
        <f>B8</f>
        <v>せ た な</v>
      </c>
      <c r="S17" s="300"/>
      <c r="T17" s="296" t="str">
        <f>B9</f>
        <v>スクールイエロー</v>
      </c>
      <c r="U17" s="297"/>
    </row>
    <row r="18" spans="2:23" ht="30" customHeight="1">
      <c r="B18" s="298" t="s">
        <v>142</v>
      </c>
      <c r="C18" s="298"/>
      <c r="D18" s="265"/>
      <c r="E18" s="266"/>
      <c r="F18" s="267"/>
      <c r="G18" s="268"/>
      <c r="H18" s="269"/>
      <c r="I18" s="269"/>
      <c r="J18" s="269"/>
      <c r="K18" s="85"/>
      <c r="L18" s="56"/>
      <c r="M18" s="85"/>
      <c r="N18" s="269"/>
      <c r="O18" s="269"/>
      <c r="P18" s="269"/>
      <c r="Q18" s="269"/>
      <c r="R18" s="299"/>
      <c r="S18" s="300"/>
      <c r="T18" s="296"/>
      <c r="U18" s="297"/>
    </row>
    <row r="19" spans="2:23" ht="30" customHeight="1">
      <c r="B19" s="298" t="s">
        <v>20</v>
      </c>
      <c r="C19" s="298"/>
      <c r="D19" s="265">
        <v>0.4861111111111111</v>
      </c>
      <c r="E19" s="266"/>
      <c r="F19" s="267"/>
      <c r="G19" s="268" t="str">
        <f>B8</f>
        <v>せ た な</v>
      </c>
      <c r="H19" s="269"/>
      <c r="I19" s="269"/>
      <c r="J19" s="269"/>
      <c r="K19" s="85"/>
      <c r="L19" s="56" t="s">
        <v>18</v>
      </c>
      <c r="M19" s="85"/>
      <c r="N19" s="269" t="str">
        <f>B10</f>
        <v xml:space="preserve"> Eagle </v>
      </c>
      <c r="O19" s="269"/>
      <c r="P19" s="269"/>
      <c r="Q19" s="269"/>
      <c r="R19" s="299" t="str">
        <f>B9</f>
        <v>スクールイエロー</v>
      </c>
      <c r="S19" s="300"/>
      <c r="T19" s="296" t="str">
        <f>B11</f>
        <v>ジュニオール ホワイト</v>
      </c>
      <c r="U19" s="297"/>
    </row>
    <row r="20" spans="2:23" ht="30" customHeight="1">
      <c r="B20" s="298" t="s">
        <v>21</v>
      </c>
      <c r="C20" s="298"/>
      <c r="D20" s="265">
        <v>0.5</v>
      </c>
      <c r="E20" s="266"/>
      <c r="F20" s="267"/>
      <c r="G20" s="268" t="str">
        <f>B9</f>
        <v>スクールイエロー</v>
      </c>
      <c r="H20" s="269"/>
      <c r="I20" s="269"/>
      <c r="J20" s="269"/>
      <c r="K20" s="85"/>
      <c r="L20" s="56" t="s">
        <v>18</v>
      </c>
      <c r="M20" s="85"/>
      <c r="N20" s="269" t="str">
        <f>B11</f>
        <v>ジュニオール ホワイト</v>
      </c>
      <c r="O20" s="269"/>
      <c r="P20" s="269"/>
      <c r="Q20" s="269"/>
      <c r="R20" s="299" t="str">
        <f>B8</f>
        <v>せ た な</v>
      </c>
      <c r="S20" s="300"/>
      <c r="T20" s="296" t="str">
        <f>B10</f>
        <v xml:space="preserve"> Eagle </v>
      </c>
      <c r="U20" s="297"/>
    </row>
    <row r="21" spans="2:23" ht="30" customHeight="1">
      <c r="B21" s="298" t="s">
        <v>142</v>
      </c>
      <c r="C21" s="298"/>
      <c r="D21" s="265"/>
      <c r="E21" s="266"/>
      <c r="F21" s="267"/>
      <c r="G21" s="268"/>
      <c r="H21" s="269"/>
      <c r="I21" s="269"/>
      <c r="J21" s="269"/>
      <c r="K21" s="85"/>
      <c r="L21" s="56"/>
      <c r="M21" s="70"/>
      <c r="N21" s="269"/>
      <c r="O21" s="269"/>
      <c r="P21" s="269"/>
      <c r="Q21" s="269"/>
      <c r="R21" s="299"/>
      <c r="S21" s="300"/>
      <c r="T21" s="296"/>
      <c r="U21" s="297"/>
    </row>
    <row r="22" spans="2:23" ht="30" customHeight="1">
      <c r="B22" s="313" t="s">
        <v>22</v>
      </c>
      <c r="C22" s="313"/>
      <c r="D22" s="265">
        <v>0.52083333333333337</v>
      </c>
      <c r="E22" s="266"/>
      <c r="F22" s="267"/>
      <c r="G22" s="314" t="str">
        <f>B8</f>
        <v>せ た な</v>
      </c>
      <c r="H22" s="315"/>
      <c r="I22" s="315"/>
      <c r="J22" s="315"/>
      <c r="K22" s="10"/>
      <c r="L22" s="57" t="s">
        <v>18</v>
      </c>
      <c r="M22" s="69"/>
      <c r="N22" s="315" t="str">
        <f>B11</f>
        <v>ジュニオール ホワイト</v>
      </c>
      <c r="O22" s="315"/>
      <c r="P22" s="315"/>
      <c r="Q22" s="315"/>
      <c r="R22" s="316" t="str">
        <f>B9</f>
        <v>スクールイエロー</v>
      </c>
      <c r="S22" s="242"/>
      <c r="T22" s="317" t="str">
        <f>B10</f>
        <v xml:space="preserve"> Eagle </v>
      </c>
      <c r="U22" s="318"/>
    </row>
    <row r="23" spans="2:23" ht="30" customHeight="1">
      <c r="B23" s="305" t="s">
        <v>23</v>
      </c>
      <c r="C23" s="305"/>
      <c r="D23" s="306">
        <v>0.53472222222222221</v>
      </c>
      <c r="E23" s="307"/>
      <c r="F23" s="308"/>
      <c r="G23" s="309" t="str">
        <f>B9</f>
        <v>スクールイエロー</v>
      </c>
      <c r="H23" s="310"/>
      <c r="I23" s="310"/>
      <c r="J23" s="310"/>
      <c r="K23" s="86"/>
      <c r="L23" s="58" t="s">
        <v>18</v>
      </c>
      <c r="M23" s="71"/>
      <c r="N23" s="310" t="str">
        <f>B10</f>
        <v xml:space="preserve"> Eagle </v>
      </c>
      <c r="O23" s="310"/>
      <c r="P23" s="310"/>
      <c r="Q23" s="310"/>
      <c r="R23" s="311" t="str">
        <f>B8</f>
        <v>せ た な</v>
      </c>
      <c r="S23" s="312"/>
      <c r="T23" s="303" t="str">
        <f>B11</f>
        <v>ジュニオール ホワイト</v>
      </c>
      <c r="U23" s="304"/>
    </row>
    <row r="24" spans="2:23" ht="26.25" customHeight="1"/>
    <row r="25" spans="2:23" ht="26.25" customHeight="1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</row>
    <row r="26" spans="2:23" ht="28.5" customHeight="1">
      <c r="B26" s="253" t="str">
        <f>組合せ!CB14</f>
        <v>１３：３０開場</v>
      </c>
      <c r="C26" s="243"/>
      <c r="D26" s="243"/>
      <c r="E26" s="234" t="str">
        <f>組合せ!CB13</f>
        <v>【北斗市立浜分小学校】</v>
      </c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8"/>
      <c r="U26" s="8"/>
      <c r="V26" s="8"/>
      <c r="W26" s="9"/>
    </row>
    <row r="27" spans="2:23">
      <c r="T27" s="10" t="s">
        <v>4</v>
      </c>
      <c r="U27" s="10" t="s">
        <v>5</v>
      </c>
      <c r="V27" s="10" t="s">
        <v>6</v>
      </c>
    </row>
    <row r="28" spans="2:23" ht="37.5" customHeight="1">
      <c r="B28" s="51" t="s">
        <v>110</v>
      </c>
      <c r="C28" s="254" t="str">
        <f>B29</f>
        <v>八 雲</v>
      </c>
      <c r="D28" s="249"/>
      <c r="E28" s="249"/>
      <c r="F28" s="249" t="str">
        <f>B30</f>
        <v>サン・スポ2nd</v>
      </c>
      <c r="G28" s="249"/>
      <c r="H28" s="249"/>
      <c r="I28" s="249" t="str">
        <f>B31</f>
        <v xml:space="preserve">CORAZON  </v>
      </c>
      <c r="J28" s="249"/>
      <c r="K28" s="249"/>
      <c r="L28" s="249" t="str">
        <f>B32</f>
        <v xml:space="preserve">浜 分 </v>
      </c>
      <c r="M28" s="249"/>
      <c r="N28" s="249"/>
      <c r="O28" s="7" t="s">
        <v>7</v>
      </c>
      <c r="P28" s="7" t="s">
        <v>8</v>
      </c>
      <c r="Q28" s="7" t="s">
        <v>9</v>
      </c>
      <c r="R28" s="2" t="s">
        <v>0</v>
      </c>
      <c r="S28" s="2" t="s">
        <v>1</v>
      </c>
      <c r="T28" s="2" t="s">
        <v>2</v>
      </c>
      <c r="U28" s="2" t="s">
        <v>10</v>
      </c>
      <c r="V28" s="2" t="s">
        <v>3</v>
      </c>
    </row>
    <row r="29" spans="2:23" ht="38.25" customHeight="1">
      <c r="B29" s="53" t="s">
        <v>236</v>
      </c>
      <c r="C29" s="250"/>
      <c r="D29" s="251"/>
      <c r="E29" s="252"/>
      <c r="F29" s="80" t="str">
        <f>IF(K37="","",K37)</f>
        <v/>
      </c>
      <c r="G29" s="3" t="str">
        <f>IF(F29="","",IF(F29=H29,"△",IF(F29&gt;H29,"○","●")))</f>
        <v/>
      </c>
      <c r="H29" s="81" t="str">
        <f>IF(M37="","",M37)</f>
        <v/>
      </c>
      <c r="I29" s="80" t="str">
        <f>IF(K40="","",K40)</f>
        <v/>
      </c>
      <c r="J29" s="5" t="str">
        <f>IF(I29="","",IF(I29=K29,"△",IF(I29&gt;K29,"○","●")))</f>
        <v/>
      </c>
      <c r="K29" s="81" t="str">
        <f>IF(M40="","",M40)</f>
        <v/>
      </c>
      <c r="L29" s="80" t="str">
        <f>IF(K43="","",K43)</f>
        <v/>
      </c>
      <c r="M29" s="5" t="str">
        <f>IF(L29="","",IF(L29=N29,"△",IF(L29&gt;N29,"○","●")))</f>
        <v/>
      </c>
      <c r="N29" s="81" t="str">
        <f>IF(M43="","",M43)</f>
        <v/>
      </c>
      <c r="O29" s="201">
        <f>COUNTIF($C29:$N29,O$33)</f>
        <v>0</v>
      </c>
      <c r="P29" s="201">
        <f>COUNTIF($C29:$N29,P$33)</f>
        <v>0</v>
      </c>
      <c r="Q29" s="201">
        <f>COUNTIF($C29:$N29,Q$33)</f>
        <v>0</v>
      </c>
      <c r="R29" s="202">
        <f>O29*3+Q29</f>
        <v>0</v>
      </c>
      <c r="S29" s="202">
        <f>SUMIF($C$33:$N$33,S$7,$C29:$N29)</f>
        <v>0</v>
      </c>
      <c r="T29" s="202">
        <f>SUMIF($C$33:$N$33,T$7,$C29:$N29)</f>
        <v>0</v>
      </c>
      <c r="U29" s="202">
        <f>IFERROR(S29-T29,"")</f>
        <v>0</v>
      </c>
      <c r="V29" s="202">
        <f>SUMPRODUCT(($R$29:$R$32*10^5+$U$29:$U$32&gt;R29*10^5+U29)*1)+1</f>
        <v>1</v>
      </c>
    </row>
    <row r="30" spans="2:23" ht="38.25" customHeight="1">
      <c r="B30" s="53" t="s">
        <v>237</v>
      </c>
      <c r="C30" s="5" t="str">
        <f>IF(H29="","",H29)</f>
        <v/>
      </c>
      <c r="D30" s="1" t="str">
        <f>IF(C30="","",IF(C30=E30,"△",IF(C30&gt;E30,"○","●")))</f>
        <v/>
      </c>
      <c r="E30" s="4" t="str">
        <f>IF(F29="","",F29)</f>
        <v/>
      </c>
      <c r="F30" s="250"/>
      <c r="G30" s="251"/>
      <c r="H30" s="252"/>
      <c r="I30" s="80" t="str">
        <f>IF(K44="","",K44)</f>
        <v/>
      </c>
      <c r="J30" s="5" t="str">
        <f>IF(I30="","",IF(I30=K30,"△",IF(I30&gt;K30,"○","●")))</f>
        <v/>
      </c>
      <c r="K30" s="82" t="str">
        <f>IF(M44="","",M44)</f>
        <v/>
      </c>
      <c r="L30" s="83" t="str">
        <f>IF(K41="","",K41)</f>
        <v/>
      </c>
      <c r="M30" s="5" t="str">
        <f>IF(L30="","",IF(L30=N30,"△",IF(L30&gt;N30,"○","●")))</f>
        <v/>
      </c>
      <c r="N30" s="84" t="str">
        <f>IF(M41="","",M41)</f>
        <v/>
      </c>
      <c r="O30" s="201">
        <f t="shared" ref="O30:Q32" si="4">COUNTIF($C30:$N30,O$12)</f>
        <v>0</v>
      </c>
      <c r="P30" s="201">
        <f t="shared" si="4"/>
        <v>0</v>
      </c>
      <c r="Q30" s="201">
        <f t="shared" si="4"/>
        <v>0</v>
      </c>
      <c r="R30" s="202">
        <f>O30*3+Q30</f>
        <v>0</v>
      </c>
      <c r="S30" s="202">
        <f t="shared" ref="S30:T32" si="5">SUMIF($C$12:$N$12,S$7,$C30:$N30)</f>
        <v>0</v>
      </c>
      <c r="T30" s="202">
        <f t="shared" si="5"/>
        <v>0</v>
      </c>
      <c r="U30" s="202">
        <f t="shared" ref="U30:U32" si="6">IFERROR(S30-T30,"")</f>
        <v>0</v>
      </c>
      <c r="V30" s="202">
        <f>SUMPRODUCT(($R$8:$R$11*10^5+$U$8:$U$11&gt;R30*10^5+U30)*1)+1</f>
        <v>1</v>
      </c>
    </row>
    <row r="31" spans="2:23" ht="37.5" customHeight="1">
      <c r="B31" s="53" t="s">
        <v>238</v>
      </c>
      <c r="C31" s="5" t="str">
        <f>IF(K29="","",K29)</f>
        <v/>
      </c>
      <c r="D31" s="1" t="str">
        <f>IF(C31="","",IF(C31=E31,"△",IF(C31&gt;E31,"○","●")))</f>
        <v/>
      </c>
      <c r="E31" s="4" t="str">
        <f>IF(I29="","",I29)</f>
        <v/>
      </c>
      <c r="F31" s="22" t="str">
        <f>IF(K30="","",K30)</f>
        <v/>
      </c>
      <c r="G31" s="1" t="str">
        <f>IF(F31="","",IF(F31=H31,"△",IF(F31&gt;H31,"○","●")))</f>
        <v/>
      </c>
      <c r="H31" s="4" t="str">
        <f>IF(I30="","",I30)</f>
        <v/>
      </c>
      <c r="I31" s="250"/>
      <c r="J31" s="251"/>
      <c r="K31" s="252"/>
      <c r="L31" s="80" t="str">
        <f>IF(K38="","",K38)</f>
        <v/>
      </c>
      <c r="M31" s="5" t="str">
        <f>IF(L31="","",IF(L31=N31,"△",IF(L31&gt;N31,"○","●")))</f>
        <v/>
      </c>
      <c r="N31" s="84" t="str">
        <f>IF(M38="","",M38)</f>
        <v/>
      </c>
      <c r="O31" s="201">
        <f t="shared" si="4"/>
        <v>0</v>
      </c>
      <c r="P31" s="201">
        <f t="shared" si="4"/>
        <v>0</v>
      </c>
      <c r="Q31" s="201">
        <f t="shared" si="4"/>
        <v>0</v>
      </c>
      <c r="R31" s="202">
        <f t="shared" ref="R31:R32" si="7">O31*3+Q31</f>
        <v>0</v>
      </c>
      <c r="S31" s="202">
        <f t="shared" si="5"/>
        <v>0</v>
      </c>
      <c r="T31" s="202">
        <f t="shared" si="5"/>
        <v>0</v>
      </c>
      <c r="U31" s="202">
        <f t="shared" si="6"/>
        <v>0</v>
      </c>
      <c r="V31" s="202">
        <f>SUMPRODUCT(($R$8:$R$11*10^5+$U$8:$U$11&gt;R31*10^5+U31)*1)+1</f>
        <v>1</v>
      </c>
    </row>
    <row r="32" spans="2:23" ht="38.25" customHeight="1">
      <c r="B32" s="53" t="s">
        <v>239</v>
      </c>
      <c r="C32" s="5" t="str">
        <f>IF(N29="","",N29)</f>
        <v/>
      </c>
      <c r="D32" s="1" t="str">
        <f>IF(C32="","",IF(C32=E32,"△",IF(C32&gt;E32,"○","●")))</f>
        <v/>
      </c>
      <c r="E32" s="4" t="str">
        <f>IF(L29="","",L29)</f>
        <v/>
      </c>
      <c r="F32" s="22" t="str">
        <f>IF(N30="","",N30)</f>
        <v/>
      </c>
      <c r="G32" s="1" t="str">
        <f>IF(F32="","",IF(F32=H32,"△",IF(F32&gt;H32,"○","●")))</f>
        <v/>
      </c>
      <c r="H32" s="4" t="str">
        <f>IF(L30="","",L30)</f>
        <v/>
      </c>
      <c r="I32" s="22" t="str">
        <f>IF(N31="","",N31)</f>
        <v/>
      </c>
      <c r="J32" s="1" t="str">
        <f>IF(I32="","",IF(I32=K32,"△",IF(I32&gt;K32,"○","●")))</f>
        <v/>
      </c>
      <c r="K32" s="4" t="str">
        <f>IF(L31="","",L31)</f>
        <v/>
      </c>
      <c r="L32" s="250"/>
      <c r="M32" s="251"/>
      <c r="N32" s="252"/>
      <c r="O32" s="201">
        <f t="shared" si="4"/>
        <v>0</v>
      </c>
      <c r="P32" s="201">
        <f t="shared" si="4"/>
        <v>0</v>
      </c>
      <c r="Q32" s="201">
        <f t="shared" si="4"/>
        <v>0</v>
      </c>
      <c r="R32" s="202">
        <f t="shared" si="7"/>
        <v>0</v>
      </c>
      <c r="S32" s="202">
        <f t="shared" si="5"/>
        <v>0</v>
      </c>
      <c r="T32" s="202">
        <f t="shared" si="5"/>
        <v>0</v>
      </c>
      <c r="U32" s="202">
        <f t="shared" si="6"/>
        <v>0</v>
      </c>
      <c r="V32" s="202">
        <f>SUMPRODUCT(($R$8:$R$11*10^5+$U$8:$U$11&gt;R32*10^5+U32)*1)+1</f>
        <v>1</v>
      </c>
    </row>
    <row r="33" spans="2:22">
      <c r="B33" s="15"/>
      <c r="C33" s="11" t="s">
        <v>11</v>
      </c>
      <c r="D33" s="12"/>
      <c r="E33" s="12" t="s">
        <v>12</v>
      </c>
      <c r="F33" s="12" t="s">
        <v>11</v>
      </c>
      <c r="G33" s="12"/>
      <c r="H33" s="12" t="s">
        <v>12</v>
      </c>
      <c r="I33" s="12" t="s">
        <v>11</v>
      </c>
      <c r="J33" s="12"/>
      <c r="K33" s="12" t="s">
        <v>12</v>
      </c>
      <c r="L33" s="12" t="s">
        <v>11</v>
      </c>
      <c r="M33" s="12"/>
      <c r="N33" s="12" t="s">
        <v>12</v>
      </c>
      <c r="O33" s="13" t="s">
        <v>13</v>
      </c>
      <c r="P33" s="13" t="s">
        <v>25</v>
      </c>
      <c r="Q33" s="13" t="s">
        <v>26</v>
      </c>
      <c r="R33" s="52"/>
    </row>
    <row r="34" spans="2:22" ht="24">
      <c r="B34" s="255" t="s">
        <v>186</v>
      </c>
      <c r="C34" s="281"/>
      <c r="D34" s="281"/>
      <c r="E34" s="281"/>
      <c r="F34" s="281"/>
      <c r="G34" s="281"/>
      <c r="H34" s="189"/>
      <c r="I34" s="238" t="s">
        <v>174</v>
      </c>
      <c r="J34" s="238"/>
      <c r="K34" s="238"/>
      <c r="L34" s="262" t="s">
        <v>179</v>
      </c>
      <c r="M34" s="237"/>
      <c r="N34" s="237"/>
      <c r="O34" s="242" t="str">
        <f>B29</f>
        <v>八 雲</v>
      </c>
      <c r="P34" s="274"/>
      <c r="Q34" s="274"/>
      <c r="R34" s="78" t="s">
        <v>145</v>
      </c>
      <c r="S34" s="242" t="str">
        <f>B30</f>
        <v>サン・スポ2nd</v>
      </c>
      <c r="T34" s="274"/>
    </row>
    <row r="35" spans="2:22" ht="24" customHeight="1">
      <c r="B35" s="279" t="s">
        <v>167</v>
      </c>
      <c r="C35" s="280"/>
      <c r="D35" s="280"/>
      <c r="E35" s="280"/>
      <c r="F35" s="280"/>
      <c r="G35" s="280"/>
      <c r="H35" s="280"/>
      <c r="I35" s="238" t="s">
        <v>174</v>
      </c>
      <c r="J35" s="238"/>
      <c r="K35" s="238"/>
      <c r="L35" s="275" t="s">
        <v>180</v>
      </c>
      <c r="M35" s="275"/>
      <c r="N35" s="276"/>
      <c r="O35" s="277" t="str">
        <f>B31</f>
        <v xml:space="preserve">CORAZON  </v>
      </c>
      <c r="P35" s="278"/>
      <c r="Q35" s="278"/>
      <c r="R35" s="79" t="s">
        <v>144</v>
      </c>
      <c r="S35" s="343" t="str">
        <f>B32</f>
        <v xml:space="preserve">浜 分 </v>
      </c>
      <c r="T35" s="276"/>
      <c r="U35" s="77"/>
    </row>
    <row r="36" spans="2:22" ht="30" customHeight="1">
      <c r="B36" s="244" t="str">
        <f>B28</f>
        <v>Dブロック</v>
      </c>
      <c r="C36" s="245"/>
      <c r="D36" s="246" t="s">
        <v>14</v>
      </c>
      <c r="E36" s="247"/>
      <c r="F36" s="248"/>
      <c r="G36" s="260" t="s">
        <v>15</v>
      </c>
      <c r="H36" s="247"/>
      <c r="I36" s="247"/>
      <c r="J36" s="247"/>
      <c r="K36" s="247"/>
      <c r="L36" s="17" t="s">
        <v>27</v>
      </c>
      <c r="M36" s="247" t="s">
        <v>15</v>
      </c>
      <c r="N36" s="247"/>
      <c r="O36" s="247"/>
      <c r="P36" s="247"/>
      <c r="Q36" s="295"/>
      <c r="R36" s="282" t="s">
        <v>16</v>
      </c>
      <c r="S36" s="282"/>
      <c r="T36" s="282" t="s">
        <v>16</v>
      </c>
      <c r="U36" s="283"/>
      <c r="V36" s="14"/>
    </row>
    <row r="37" spans="2:22" ht="30" customHeight="1">
      <c r="B37" s="284" t="s">
        <v>17</v>
      </c>
      <c r="C37" s="285"/>
      <c r="D37" s="286">
        <v>0.59722222222222221</v>
      </c>
      <c r="E37" s="287"/>
      <c r="F37" s="288"/>
      <c r="G37" s="289" t="str">
        <f>B29</f>
        <v>八 雲</v>
      </c>
      <c r="H37" s="290"/>
      <c r="I37" s="290"/>
      <c r="J37" s="290"/>
      <c r="K37" s="69"/>
      <c r="L37" s="55" t="s">
        <v>18</v>
      </c>
      <c r="M37" s="72"/>
      <c r="N37" s="290" t="str">
        <f>B30</f>
        <v>サン・スポ2nd</v>
      </c>
      <c r="O37" s="290"/>
      <c r="P37" s="290"/>
      <c r="Q37" s="290"/>
      <c r="R37" s="291" t="str">
        <f>B31</f>
        <v xml:space="preserve">CORAZON  </v>
      </c>
      <c r="S37" s="292"/>
      <c r="T37" s="293" t="str">
        <f>B32</f>
        <v xml:space="preserve">浜 分 </v>
      </c>
      <c r="U37" s="294"/>
    </row>
    <row r="38" spans="2:22" ht="30" customHeight="1">
      <c r="B38" s="298" t="s">
        <v>19</v>
      </c>
      <c r="C38" s="298"/>
      <c r="D38" s="265">
        <v>0.61111111111111116</v>
      </c>
      <c r="E38" s="266"/>
      <c r="F38" s="267"/>
      <c r="G38" s="268" t="str">
        <f>B31</f>
        <v xml:space="preserve">CORAZON  </v>
      </c>
      <c r="H38" s="269"/>
      <c r="I38" s="269"/>
      <c r="J38" s="269"/>
      <c r="K38" s="70"/>
      <c r="L38" s="56" t="s">
        <v>18</v>
      </c>
      <c r="M38" s="70"/>
      <c r="N38" s="269" t="str">
        <f>B32</f>
        <v xml:space="preserve">浜 分 </v>
      </c>
      <c r="O38" s="269"/>
      <c r="P38" s="269"/>
      <c r="Q38" s="269"/>
      <c r="R38" s="299" t="str">
        <f>B29</f>
        <v>八 雲</v>
      </c>
      <c r="S38" s="300"/>
      <c r="T38" s="296" t="str">
        <f>B30</f>
        <v>サン・スポ2nd</v>
      </c>
      <c r="U38" s="297"/>
    </row>
    <row r="39" spans="2:22" ht="30" customHeight="1">
      <c r="B39" s="298" t="s">
        <v>142</v>
      </c>
      <c r="C39" s="298"/>
      <c r="D39" s="265"/>
      <c r="E39" s="266"/>
      <c r="F39" s="267"/>
      <c r="G39" s="268"/>
      <c r="H39" s="269"/>
      <c r="I39" s="269"/>
      <c r="J39" s="269"/>
      <c r="K39" s="70"/>
      <c r="L39" s="56"/>
      <c r="M39" s="70"/>
      <c r="N39" s="269"/>
      <c r="O39" s="269"/>
      <c r="P39" s="269"/>
      <c r="Q39" s="269"/>
      <c r="R39" s="299"/>
      <c r="S39" s="300"/>
      <c r="T39" s="296"/>
      <c r="U39" s="297"/>
    </row>
    <row r="40" spans="2:22" ht="30" customHeight="1">
      <c r="B40" s="298" t="s">
        <v>20</v>
      </c>
      <c r="C40" s="298"/>
      <c r="D40" s="265">
        <v>0.63194444444444442</v>
      </c>
      <c r="E40" s="266"/>
      <c r="F40" s="267"/>
      <c r="G40" s="268" t="str">
        <f>B29</f>
        <v>八 雲</v>
      </c>
      <c r="H40" s="269"/>
      <c r="I40" s="269"/>
      <c r="J40" s="269"/>
      <c r="K40" s="85"/>
      <c r="L40" s="56" t="s">
        <v>18</v>
      </c>
      <c r="M40" s="70"/>
      <c r="N40" s="269" t="str">
        <f>B31</f>
        <v xml:space="preserve">CORAZON  </v>
      </c>
      <c r="O40" s="269"/>
      <c r="P40" s="269"/>
      <c r="Q40" s="269"/>
      <c r="R40" s="299" t="str">
        <f>B30</f>
        <v>サン・スポ2nd</v>
      </c>
      <c r="S40" s="300"/>
      <c r="T40" s="296" t="str">
        <f>B32</f>
        <v xml:space="preserve">浜 分 </v>
      </c>
      <c r="U40" s="297"/>
    </row>
    <row r="41" spans="2:22" ht="30" customHeight="1">
      <c r="B41" s="298" t="s">
        <v>21</v>
      </c>
      <c r="C41" s="298"/>
      <c r="D41" s="265">
        <v>0.64583333333333337</v>
      </c>
      <c r="E41" s="266"/>
      <c r="F41" s="267"/>
      <c r="G41" s="268" t="str">
        <f>B30</f>
        <v>サン・スポ2nd</v>
      </c>
      <c r="H41" s="269"/>
      <c r="I41" s="269"/>
      <c r="J41" s="269"/>
      <c r="K41" s="70"/>
      <c r="L41" s="56" t="s">
        <v>18</v>
      </c>
      <c r="M41" s="70"/>
      <c r="N41" s="269" t="str">
        <f>B32</f>
        <v xml:space="preserve">浜 分 </v>
      </c>
      <c r="O41" s="269"/>
      <c r="P41" s="269"/>
      <c r="Q41" s="269"/>
      <c r="R41" s="299" t="str">
        <f>B29</f>
        <v>八 雲</v>
      </c>
      <c r="S41" s="300"/>
      <c r="T41" s="296" t="str">
        <f>B31</f>
        <v xml:space="preserve">CORAZON  </v>
      </c>
      <c r="U41" s="297"/>
    </row>
    <row r="42" spans="2:22" ht="30" customHeight="1">
      <c r="B42" s="263" t="s">
        <v>142</v>
      </c>
      <c r="C42" s="264"/>
      <c r="D42" s="265"/>
      <c r="E42" s="266"/>
      <c r="F42" s="267"/>
      <c r="G42" s="268"/>
      <c r="H42" s="269"/>
      <c r="I42" s="269"/>
      <c r="J42" s="269"/>
      <c r="K42" s="70"/>
      <c r="L42" s="56"/>
      <c r="M42" s="70"/>
      <c r="N42" s="269"/>
      <c r="O42" s="269"/>
      <c r="P42" s="269"/>
      <c r="Q42" s="269"/>
      <c r="R42" s="299"/>
      <c r="S42" s="300"/>
      <c r="T42" s="296"/>
      <c r="U42" s="297"/>
    </row>
    <row r="43" spans="2:22" ht="30" customHeight="1">
      <c r="B43" s="313" t="s">
        <v>22</v>
      </c>
      <c r="C43" s="313"/>
      <c r="D43" s="265">
        <v>0.66666666666666663</v>
      </c>
      <c r="E43" s="266"/>
      <c r="F43" s="267"/>
      <c r="G43" s="314" t="str">
        <f>B29</f>
        <v>八 雲</v>
      </c>
      <c r="H43" s="315"/>
      <c r="I43" s="315"/>
      <c r="J43" s="315"/>
      <c r="K43" s="69"/>
      <c r="L43" s="57" t="s">
        <v>18</v>
      </c>
      <c r="M43" s="69"/>
      <c r="N43" s="315" t="str">
        <f>B32</f>
        <v xml:space="preserve">浜 分 </v>
      </c>
      <c r="O43" s="315"/>
      <c r="P43" s="315"/>
      <c r="Q43" s="315"/>
      <c r="R43" s="316" t="str">
        <f>B30</f>
        <v>サン・スポ2nd</v>
      </c>
      <c r="S43" s="242"/>
      <c r="T43" s="317" t="str">
        <f>B31</f>
        <v xml:space="preserve">CORAZON  </v>
      </c>
      <c r="U43" s="318"/>
    </row>
    <row r="44" spans="2:22" ht="30" customHeight="1">
      <c r="B44" s="305" t="s">
        <v>23</v>
      </c>
      <c r="C44" s="305"/>
      <c r="D44" s="306">
        <v>0.68055555555555558</v>
      </c>
      <c r="E44" s="307"/>
      <c r="F44" s="308"/>
      <c r="G44" s="309" t="str">
        <f>B30</f>
        <v>サン・スポ2nd</v>
      </c>
      <c r="H44" s="310"/>
      <c r="I44" s="310"/>
      <c r="J44" s="310"/>
      <c r="K44" s="71"/>
      <c r="L44" s="58" t="s">
        <v>18</v>
      </c>
      <c r="M44" s="71"/>
      <c r="N44" s="310" t="str">
        <f>B31</f>
        <v xml:space="preserve">CORAZON  </v>
      </c>
      <c r="O44" s="310"/>
      <c r="P44" s="310"/>
      <c r="Q44" s="310"/>
      <c r="R44" s="311" t="str">
        <f>B29</f>
        <v>八 雲</v>
      </c>
      <c r="S44" s="312"/>
      <c r="T44" s="303" t="str">
        <f>B32</f>
        <v xml:space="preserve">浜 分 </v>
      </c>
      <c r="U44" s="304"/>
    </row>
    <row r="60" spans="3:17"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3"/>
      <c r="P60" s="13"/>
      <c r="Q60" s="13"/>
    </row>
  </sheetData>
  <mergeCells count="150">
    <mergeCell ref="B42:C42"/>
    <mergeCell ref="D42:F42"/>
    <mergeCell ref="G42:J42"/>
    <mergeCell ref="N42:Q42"/>
    <mergeCell ref="R42:S42"/>
    <mergeCell ref="T42:U42"/>
    <mergeCell ref="B41:C41"/>
    <mergeCell ref="D41:F41"/>
    <mergeCell ref="G41:J41"/>
    <mergeCell ref="N41:Q41"/>
    <mergeCell ref="R41:S41"/>
    <mergeCell ref="T41:U41"/>
    <mergeCell ref="B43:C43"/>
    <mergeCell ref="D43:F43"/>
    <mergeCell ref="G43:J43"/>
    <mergeCell ref="N43:Q43"/>
    <mergeCell ref="R43:S43"/>
    <mergeCell ref="T43:U43"/>
    <mergeCell ref="B44:C44"/>
    <mergeCell ref="D44:F44"/>
    <mergeCell ref="G44:J44"/>
    <mergeCell ref="N44:Q44"/>
    <mergeCell ref="R44:S44"/>
    <mergeCell ref="T44:U44"/>
    <mergeCell ref="I31:K31"/>
    <mergeCell ref="L32:N32"/>
    <mergeCell ref="B36:C36"/>
    <mergeCell ref="D36:F36"/>
    <mergeCell ref="G36:K36"/>
    <mergeCell ref="M36:Q36"/>
    <mergeCell ref="R36:S36"/>
    <mergeCell ref="T36:U36"/>
    <mergeCell ref="L34:N34"/>
    <mergeCell ref="O34:Q34"/>
    <mergeCell ref="S34:T34"/>
    <mergeCell ref="L35:N35"/>
    <mergeCell ref="O35:Q35"/>
    <mergeCell ref="S35:T35"/>
    <mergeCell ref="B34:G34"/>
    <mergeCell ref="I34:K34"/>
    <mergeCell ref="B35:H35"/>
    <mergeCell ref="I35:K35"/>
    <mergeCell ref="L13:N13"/>
    <mergeCell ref="O13:Q13"/>
    <mergeCell ref="S13:T13"/>
    <mergeCell ref="L14:N14"/>
    <mergeCell ref="O14:Q14"/>
    <mergeCell ref="S14:T14"/>
    <mergeCell ref="F30:H30"/>
    <mergeCell ref="N18:Q18"/>
    <mergeCell ref="R18:S18"/>
    <mergeCell ref="T20:U20"/>
    <mergeCell ref="B13:G13"/>
    <mergeCell ref="I13:K13"/>
    <mergeCell ref="B15:C15"/>
    <mergeCell ref="D15:F15"/>
    <mergeCell ref="G15:K15"/>
    <mergeCell ref="M15:Q15"/>
    <mergeCell ref="R15:S15"/>
    <mergeCell ref="T15:U15"/>
    <mergeCell ref="G16:J16"/>
    <mergeCell ref="N16:Q16"/>
    <mergeCell ref="B14:H14"/>
    <mergeCell ref="I14:K14"/>
    <mergeCell ref="B26:D26"/>
    <mergeCell ref="E26:S26"/>
    <mergeCell ref="B39:C39"/>
    <mergeCell ref="T39:U39"/>
    <mergeCell ref="B40:C40"/>
    <mergeCell ref="D40:F40"/>
    <mergeCell ref="G40:J40"/>
    <mergeCell ref="N40:Q40"/>
    <mergeCell ref="R40:S40"/>
    <mergeCell ref="T40:U40"/>
    <mergeCell ref="D39:F39"/>
    <mergeCell ref="G39:J39"/>
    <mergeCell ref="N39:Q39"/>
    <mergeCell ref="R39:S39"/>
    <mergeCell ref="T38:U38"/>
    <mergeCell ref="B38:C38"/>
    <mergeCell ref="D38:F38"/>
    <mergeCell ref="G38:J38"/>
    <mergeCell ref="N38:Q38"/>
    <mergeCell ref="R38:S38"/>
    <mergeCell ref="B37:C37"/>
    <mergeCell ref="D37:F37"/>
    <mergeCell ref="R37:S37"/>
    <mergeCell ref="T37:U37"/>
    <mergeCell ref="G37:J37"/>
    <mergeCell ref="N37:Q37"/>
    <mergeCell ref="C28:E28"/>
    <mergeCell ref="T22:U22"/>
    <mergeCell ref="B23:C23"/>
    <mergeCell ref="D23:F23"/>
    <mergeCell ref="G23:J23"/>
    <mergeCell ref="N23:Q23"/>
    <mergeCell ref="R23:S23"/>
    <mergeCell ref="T23:U23"/>
    <mergeCell ref="B22:C22"/>
    <mergeCell ref="D22:F22"/>
    <mergeCell ref="G22:J22"/>
    <mergeCell ref="N22:Q22"/>
    <mergeCell ref="R22:S22"/>
    <mergeCell ref="F28:H28"/>
    <mergeCell ref="I28:K28"/>
    <mergeCell ref="L28:N28"/>
    <mergeCell ref="B21:C21"/>
    <mergeCell ref="D21:F21"/>
    <mergeCell ref="G21:J21"/>
    <mergeCell ref="N21:Q21"/>
    <mergeCell ref="R21:S21"/>
    <mergeCell ref="T21:U21"/>
    <mergeCell ref="B20:C20"/>
    <mergeCell ref="D20:F20"/>
    <mergeCell ref="G20:J20"/>
    <mergeCell ref="N20:Q20"/>
    <mergeCell ref="R20:S20"/>
    <mergeCell ref="B1:V1"/>
    <mergeCell ref="C7:E7"/>
    <mergeCell ref="F7:H7"/>
    <mergeCell ref="I7:K7"/>
    <mergeCell ref="C8:E8"/>
    <mergeCell ref="B5:D5"/>
    <mergeCell ref="E5:S5"/>
    <mergeCell ref="L7:N7"/>
    <mergeCell ref="B2:V2"/>
    <mergeCell ref="L11:N11"/>
    <mergeCell ref="C29:E29"/>
    <mergeCell ref="F9:H9"/>
    <mergeCell ref="I10:K10"/>
    <mergeCell ref="T16:U16"/>
    <mergeCell ref="B17:C17"/>
    <mergeCell ref="D17:F17"/>
    <mergeCell ref="G17:J17"/>
    <mergeCell ref="N17:Q17"/>
    <mergeCell ref="R17:S17"/>
    <mergeCell ref="T17:U17"/>
    <mergeCell ref="B16:C16"/>
    <mergeCell ref="D16:F16"/>
    <mergeCell ref="R16:S16"/>
    <mergeCell ref="T18:U18"/>
    <mergeCell ref="B19:C19"/>
    <mergeCell ref="D19:F19"/>
    <mergeCell ref="G19:J19"/>
    <mergeCell ref="N19:Q19"/>
    <mergeCell ref="R19:S19"/>
    <mergeCell ref="T19:U19"/>
    <mergeCell ref="B18:C18"/>
    <mergeCell ref="D18:F18"/>
    <mergeCell ref="G18:J18"/>
  </mergeCells>
  <phoneticPr fontId="1"/>
  <pageMargins left="0.51181102362204722" right="0.11811023622047245" top="0.35433070866141736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66"/>
  <sheetViews>
    <sheetView zoomScale="70" zoomScaleNormal="70" workbookViewId="0">
      <selection activeCell="AB27" sqref="AB27"/>
    </sheetView>
  </sheetViews>
  <sheetFormatPr defaultColWidth="12.875" defaultRowHeight="18.75"/>
  <cols>
    <col min="1" max="1" width="1.625" customWidth="1"/>
    <col min="2" max="2" width="14.875" customWidth="1"/>
    <col min="3" max="14" width="5.125" customWidth="1"/>
    <col min="15" max="22" width="6" customWidth="1"/>
    <col min="23" max="25" width="6.125" customWidth="1"/>
    <col min="26" max="26" width="1.875" customWidth="1"/>
  </cols>
  <sheetData>
    <row r="1" spans="2:25" ht="36" customHeight="1">
      <c r="B1" s="234" t="str">
        <f>組合せ!B1</f>
        <v>第４２回　函館東ライオンズ杯　U-１２　フットサル大会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</row>
    <row r="2" spans="2:25" ht="29.25" customHeight="1">
      <c r="B2" s="236" t="str">
        <f>組合せ!B4</f>
        <v>◇　令和6年11月30日（土）予選リーグ　◇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</row>
    <row r="3" spans="2:25" ht="15.75" customHeight="1">
      <c r="B3" s="5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5" ht="15.75" customHeight="1">
      <c r="C4" s="48"/>
      <c r="D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2:25" ht="29.25" customHeight="1">
      <c r="B5" s="253" t="str">
        <f>組合せ!B23</f>
        <v>９：００開場</v>
      </c>
      <c r="C5" s="243"/>
      <c r="D5" s="243"/>
      <c r="E5" s="234" t="str">
        <f>組合せ!B22</f>
        <v>【北斗市立総合体育館A】</v>
      </c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8"/>
      <c r="X5" s="8"/>
      <c r="Y5" s="8"/>
    </row>
    <row r="6" spans="2:25">
      <c r="W6" s="10" t="s">
        <v>4</v>
      </c>
      <c r="X6" s="10" t="s">
        <v>5</v>
      </c>
      <c r="Y6" s="10" t="s">
        <v>6</v>
      </c>
    </row>
    <row r="7" spans="2:25" ht="37.5" customHeight="1">
      <c r="B7" s="51" t="s">
        <v>29</v>
      </c>
      <c r="C7" s="254" t="str">
        <f>B8</f>
        <v>日 吉</v>
      </c>
      <c r="D7" s="249"/>
      <c r="E7" s="249"/>
      <c r="F7" s="249" t="str">
        <f>B9</f>
        <v>AVENDA チャコール</v>
      </c>
      <c r="G7" s="249"/>
      <c r="H7" s="249"/>
      <c r="I7" s="249" t="str">
        <f>B10</f>
        <v>フロンティア</v>
      </c>
      <c r="J7" s="249"/>
      <c r="K7" s="249"/>
      <c r="L7" s="249" t="str">
        <f>B11</f>
        <v>サン・スポ 1st</v>
      </c>
      <c r="M7" s="249"/>
      <c r="N7" s="249"/>
      <c r="O7" s="239" t="str">
        <f>B12</f>
        <v>桔梗 sky</v>
      </c>
      <c r="P7" s="240"/>
      <c r="Q7" s="241"/>
      <c r="R7" s="7" t="s">
        <v>7</v>
      </c>
      <c r="S7" s="7" t="s">
        <v>8</v>
      </c>
      <c r="T7" s="7" t="s">
        <v>9</v>
      </c>
      <c r="U7" s="2" t="s">
        <v>0</v>
      </c>
      <c r="V7" s="2" t="s">
        <v>1</v>
      </c>
      <c r="W7" s="2" t="s">
        <v>2</v>
      </c>
      <c r="X7" s="2" t="s">
        <v>10</v>
      </c>
      <c r="Y7" s="2" t="s">
        <v>3</v>
      </c>
    </row>
    <row r="8" spans="2:25" ht="38.25" customHeight="1">
      <c r="B8" s="53" t="s">
        <v>245</v>
      </c>
      <c r="C8" s="250"/>
      <c r="D8" s="251"/>
      <c r="E8" s="252"/>
      <c r="F8" s="127"/>
      <c r="G8" s="3" t="str">
        <f>IF(F8="","",IF(F8=H8,"△",IF(F8&gt;H8,"○","●")))</f>
        <v/>
      </c>
      <c r="H8" s="128" t="str">
        <f>IF(M19="","",M19)</f>
        <v/>
      </c>
      <c r="I8" s="127" t="str">
        <f>IF(K24="","",K24)</f>
        <v/>
      </c>
      <c r="J8" s="5" t="str">
        <f>IF(I8="","",IF(I8=K8,"△",IF(I8&gt;K8,"○","●")))</f>
        <v/>
      </c>
      <c r="K8" s="128" t="str">
        <f>IF(M24="","",M24)</f>
        <v/>
      </c>
      <c r="L8" s="127" t="str">
        <f>IF(K26="","",K26)</f>
        <v/>
      </c>
      <c r="M8" s="5" t="str">
        <f>IF(L8="","",IF(L8=N8,"△",IF(L8&gt;N8,"○","●")))</f>
        <v/>
      </c>
      <c r="N8" s="128" t="str">
        <f>IF(M26="","",M26)</f>
        <v/>
      </c>
      <c r="O8" s="129" t="str">
        <f>IF(K21="","",K21)</f>
        <v/>
      </c>
      <c r="P8" s="5" t="str">
        <f t="shared" ref="P8:P11" si="0">IF(O8="","",IF(O8=Q8,"△",IF(O8&gt;Q8,"○","●")))</f>
        <v/>
      </c>
      <c r="Q8" s="130" t="str">
        <f>IF(M21="","",M21)</f>
        <v/>
      </c>
      <c r="R8" s="199">
        <f>COUNTIF($C8:$Q8,R$13)</f>
        <v>0</v>
      </c>
      <c r="S8" s="199">
        <f>COUNTIF($C8:$Q8,S$15)</f>
        <v>0</v>
      </c>
      <c r="T8" s="199">
        <f>COUNTIF($C8:$Q8,T$13)</f>
        <v>0</v>
      </c>
      <c r="U8" s="200">
        <f>R8*3+T8</f>
        <v>0</v>
      </c>
      <c r="V8" s="200">
        <f>SUMIF($C$13:$Q$13,V$7,$C8:$Q8)</f>
        <v>0</v>
      </c>
      <c r="W8" s="200">
        <f>SUMIF($C$13:$Q$13,W$7,$C8:$Q8)</f>
        <v>0</v>
      </c>
      <c r="X8" s="200">
        <f>IFERROR(V8-W8,"")</f>
        <v>0</v>
      </c>
      <c r="Y8" s="200">
        <f>SUMPRODUCT(($U$8:$U$12*10^5+$X$8:$X$12&gt;U8*10^5+X8)*1)+1</f>
        <v>1</v>
      </c>
    </row>
    <row r="9" spans="2:25" ht="38.25" customHeight="1">
      <c r="B9" s="53" t="s">
        <v>246</v>
      </c>
      <c r="C9" s="5" t="str">
        <f>IF(H8="","",H8)</f>
        <v/>
      </c>
      <c r="D9" s="1" t="str">
        <f>IF(C9="","",IF(C9=E9,"△",IF(C9&gt;E9,"○","●")))</f>
        <v/>
      </c>
      <c r="E9" s="4" t="str">
        <f>IF(F8="","",F8)</f>
        <v/>
      </c>
      <c r="F9" s="250"/>
      <c r="G9" s="251"/>
      <c r="H9" s="252"/>
      <c r="I9" s="127" t="str">
        <f>IF(K22="","",K22)</f>
        <v/>
      </c>
      <c r="J9" s="5" t="str">
        <f>IF(I9="","",IF(I9=K9,"△",IF(I9&gt;K9,"○","●")))</f>
        <v/>
      </c>
      <c r="K9" s="128" t="str">
        <f>IF(M22="","",M22)</f>
        <v/>
      </c>
      <c r="L9" s="127" t="str">
        <f>IF(K28="","",K28)</f>
        <v/>
      </c>
      <c r="M9" s="5" t="str">
        <f>IF(L9="","",IF(L9=N9,"△",IF(L9&gt;N9,"○","●")))</f>
        <v/>
      </c>
      <c r="N9" s="128" t="str">
        <f>IF(M28="","",M28)</f>
        <v/>
      </c>
      <c r="O9" s="129" t="str">
        <f>IF(K25="","",K25)</f>
        <v/>
      </c>
      <c r="P9" s="5" t="str">
        <f t="shared" si="0"/>
        <v/>
      </c>
      <c r="Q9" s="130" t="str">
        <f>IF(M25="","",M25)</f>
        <v/>
      </c>
      <c r="R9" s="199">
        <f t="shared" ref="R9:R12" si="1">COUNTIF($C9:$Q9,R$13)</f>
        <v>0</v>
      </c>
      <c r="S9" s="199">
        <f>COUNTIF($C9:$Q9,S$15)</f>
        <v>0</v>
      </c>
      <c r="T9" s="199">
        <f t="shared" ref="T9:T11" si="2">COUNTIF($C9:$Q9,T$13)</f>
        <v>0</v>
      </c>
      <c r="U9" s="200">
        <f t="shared" ref="U9:U12" si="3">R9*3+T9</f>
        <v>0</v>
      </c>
      <c r="V9" s="200">
        <f t="shared" ref="V9:W12" si="4">SUMIF($C$13:$Q$13,V$7,$C9:$Q9)</f>
        <v>0</v>
      </c>
      <c r="W9" s="200">
        <f>SUMIF($C$13:$Q$13,W$7,$C9:$Q9)</f>
        <v>0</v>
      </c>
      <c r="X9" s="200">
        <f t="shared" ref="X9:X12" si="5">IFERROR(V9-W9,"")</f>
        <v>0</v>
      </c>
      <c r="Y9" s="200">
        <f t="array" ref="Y9">SUMPRODUCT(($U$8:$U$12*10^5+$X$8:$X$12&gt;U9*10^5+X9)*1)+1</f>
        <v>1</v>
      </c>
    </row>
    <row r="10" spans="2:25" ht="37.5" customHeight="1">
      <c r="B10" s="53" t="s">
        <v>247</v>
      </c>
      <c r="C10" s="5" t="str">
        <f>IF(K8="","",K8)</f>
        <v/>
      </c>
      <c r="D10" s="1" t="str">
        <f>IF(C10="","",IF(C10=E10,"△",IF(C10&gt;E10,"○","●")))</f>
        <v/>
      </c>
      <c r="E10" s="4" t="str">
        <f>IF(I8="","",I8)</f>
        <v/>
      </c>
      <c r="F10" s="22" t="str">
        <f>IF(K9="","",K9)</f>
        <v/>
      </c>
      <c r="G10" s="1" t="str">
        <f>IF(F10="","",IF(F10=H10,"△",IF(F10&gt;H10,"○","●")))</f>
        <v/>
      </c>
      <c r="H10" s="4" t="str">
        <f>IF(I9="","",I9)</f>
        <v/>
      </c>
      <c r="I10" s="250"/>
      <c r="J10" s="251"/>
      <c r="K10" s="252"/>
      <c r="L10" s="127" t="str">
        <f>IF(K20="","",K20)</f>
        <v/>
      </c>
      <c r="M10" s="5" t="str">
        <f>IF(L10="","",IF(L10=N10,"△",IF(L10&gt;N10,"○","●")))</f>
        <v/>
      </c>
      <c r="N10" s="128" t="str">
        <f>IF(M20="","",M20)</f>
        <v/>
      </c>
      <c r="O10" s="129" t="str">
        <f>IF(K27="","",K27)</f>
        <v/>
      </c>
      <c r="P10" s="5" t="str">
        <f t="shared" si="0"/>
        <v/>
      </c>
      <c r="Q10" s="130" t="str">
        <f>IF(M27="","",M27)</f>
        <v/>
      </c>
      <c r="R10" s="199">
        <f t="shared" si="1"/>
        <v>0</v>
      </c>
      <c r="S10" s="199">
        <f>COUNTIF($C10:$Q10,S$15)</f>
        <v>0</v>
      </c>
      <c r="T10" s="199">
        <f t="shared" si="2"/>
        <v>0</v>
      </c>
      <c r="U10" s="200">
        <f t="shared" si="3"/>
        <v>0</v>
      </c>
      <c r="V10" s="200">
        <f t="shared" si="4"/>
        <v>0</v>
      </c>
      <c r="W10" s="200">
        <f t="shared" si="4"/>
        <v>0</v>
      </c>
      <c r="X10" s="200">
        <f t="shared" si="5"/>
        <v>0</v>
      </c>
      <c r="Y10" s="200">
        <f t="array" ref="Y10">SUMPRODUCT(($U$8:$U$12*10^5+$X$8:$X$12&gt;U10*10^5+X10)*1)+1</f>
        <v>1</v>
      </c>
    </row>
    <row r="11" spans="2:25" ht="38.25" customHeight="1">
      <c r="B11" s="53" t="s">
        <v>249</v>
      </c>
      <c r="C11" s="5" t="str">
        <f>IF(N8="","",N8)</f>
        <v/>
      </c>
      <c r="D11" s="1" t="str">
        <f>IF(C11="","",IF(C11=E11,"△",IF(C11&gt;E11,"○","●")))</f>
        <v/>
      </c>
      <c r="E11" s="4" t="str">
        <f>IF(L8="","",L8)</f>
        <v/>
      </c>
      <c r="F11" s="22" t="str">
        <f>IF(N9="","",N9)</f>
        <v/>
      </c>
      <c r="G11" s="1" t="str">
        <f>IF(F11="","",IF(F11=H11,"△",IF(F11&gt;H11,"○","●")))</f>
        <v/>
      </c>
      <c r="H11" s="4" t="str">
        <f>IF(L9="","",L9)</f>
        <v/>
      </c>
      <c r="I11" s="22" t="str">
        <f>IF(N10="","",N10)</f>
        <v/>
      </c>
      <c r="J11" s="1" t="str">
        <f>IF(I11="","",IF(I11=K11,"△",IF(I11&gt;K11,"○","●")))</f>
        <v/>
      </c>
      <c r="K11" s="4" t="str">
        <f>IF(L10="","",L10)</f>
        <v/>
      </c>
      <c r="L11" s="250"/>
      <c r="M11" s="251"/>
      <c r="N11" s="252"/>
      <c r="O11" s="129" t="str">
        <f>IF(K23="","",K23)</f>
        <v/>
      </c>
      <c r="P11" s="5" t="str">
        <f t="shared" si="0"/>
        <v/>
      </c>
      <c r="Q11" s="175" t="str">
        <f>IF(M23="","",M23)</f>
        <v/>
      </c>
      <c r="R11" s="199">
        <f t="shared" si="1"/>
        <v>0</v>
      </c>
      <c r="S11" s="199">
        <f>COUNTIF($C11:$Q11,S$15)</f>
        <v>0</v>
      </c>
      <c r="T11" s="199">
        <f t="shared" si="2"/>
        <v>0</v>
      </c>
      <c r="U11" s="200">
        <f t="shared" si="3"/>
        <v>0</v>
      </c>
      <c r="V11" s="200">
        <f t="shared" si="4"/>
        <v>0</v>
      </c>
      <c r="W11" s="200">
        <f t="shared" si="4"/>
        <v>0</v>
      </c>
      <c r="X11" s="200">
        <f t="shared" si="5"/>
        <v>0</v>
      </c>
      <c r="Y11" s="200">
        <f t="array" ref="Y11">SUMPRODUCT(($U$8:$U$12*10^5+$X$8:$X$12&gt;U11*10^5+X11)*1)+1</f>
        <v>1</v>
      </c>
    </row>
    <row r="12" spans="2:25" ht="38.25" customHeight="1">
      <c r="B12" s="53" t="s">
        <v>248</v>
      </c>
      <c r="C12" s="5" t="str">
        <f>IF(Q8="","",Q8)</f>
        <v/>
      </c>
      <c r="D12" s="1" t="str">
        <f>IF(C12="","",IF(C12=E12,"△",IF(C12&gt;E12,"○","●")))</f>
        <v/>
      </c>
      <c r="E12" s="4" t="str">
        <f>IF(O8="","",O8)</f>
        <v/>
      </c>
      <c r="F12" s="22" t="str">
        <f>IF(Q9="","",Q9)</f>
        <v/>
      </c>
      <c r="G12" s="1" t="str">
        <f>IF(F12="","",IF(F12=H12,"△",IF(F12&gt;H12,"○","●")))</f>
        <v/>
      </c>
      <c r="H12" s="4" t="str">
        <f>IF(O9="","",O9)</f>
        <v/>
      </c>
      <c r="I12" s="22" t="str">
        <f>IF(Q10="","",Q10)</f>
        <v/>
      </c>
      <c r="J12" s="1" t="str">
        <f>IF(I12="","",IF(I12=K12,"△",IF(I12&gt;K12,"○","●")))</f>
        <v/>
      </c>
      <c r="K12" s="4" t="str">
        <f>IF(O10="","",O10)</f>
        <v/>
      </c>
      <c r="L12" s="22" t="str">
        <f>IF(Q11="","",Q11)</f>
        <v/>
      </c>
      <c r="M12" s="1" t="str">
        <f>IF(L12="","",IF(L12=N12,"△",IF(L12&gt;N12,"○","●")))</f>
        <v/>
      </c>
      <c r="N12" s="4" t="str">
        <f>IF(O11="","",O11)</f>
        <v/>
      </c>
      <c r="O12" s="257"/>
      <c r="P12" s="258"/>
      <c r="Q12" s="259"/>
      <c r="R12" s="199">
        <f t="shared" si="1"/>
        <v>0</v>
      </c>
      <c r="S12" s="199">
        <f>COUNTIF($C12:$Q12,S$15)</f>
        <v>0</v>
      </c>
      <c r="T12" s="199">
        <f>COUNTIF($C12:$Q12,T$13)</f>
        <v>0</v>
      </c>
      <c r="U12" s="200">
        <f t="shared" si="3"/>
        <v>0</v>
      </c>
      <c r="V12" s="200">
        <f t="shared" si="4"/>
        <v>0</v>
      </c>
      <c r="W12" s="200">
        <f t="shared" si="4"/>
        <v>0</v>
      </c>
      <c r="X12" s="200">
        <f t="shared" si="5"/>
        <v>0</v>
      </c>
      <c r="Y12" s="200">
        <f t="array" ref="Y12">SUMPRODUCT(($U$8:$U$12*10^5+$X$8:$X$12&gt;U12*10^5+X12)*1)+1</f>
        <v>1</v>
      </c>
    </row>
    <row r="13" spans="2:25" ht="23.25" customHeight="1">
      <c r="B13" s="119"/>
      <c r="C13" s="12" t="s">
        <v>11</v>
      </c>
      <c r="D13" s="123"/>
      <c r="E13" s="12" t="s">
        <v>12</v>
      </c>
      <c r="F13" s="12" t="s">
        <v>11</v>
      </c>
      <c r="G13" s="123"/>
      <c r="H13" s="12" t="s">
        <v>12</v>
      </c>
      <c r="I13" s="12" t="s">
        <v>11</v>
      </c>
      <c r="J13" s="123"/>
      <c r="K13" s="12" t="s">
        <v>12</v>
      </c>
      <c r="L13" s="12" t="s">
        <v>11</v>
      </c>
      <c r="M13" s="123"/>
      <c r="N13" s="12" t="s">
        <v>12</v>
      </c>
      <c r="O13" s="12" t="s">
        <v>11</v>
      </c>
      <c r="P13" s="123"/>
      <c r="Q13" s="12" t="s">
        <v>12</v>
      </c>
      <c r="R13" s="13" t="s">
        <v>13</v>
      </c>
      <c r="S13" s="13" t="s">
        <v>25</v>
      </c>
      <c r="T13" s="13" t="s">
        <v>26</v>
      </c>
      <c r="U13" s="120"/>
      <c r="V13" s="120"/>
      <c r="W13" s="120"/>
      <c r="X13" s="120"/>
      <c r="Y13" s="120"/>
    </row>
    <row r="14" spans="2:25" ht="23.25" customHeight="1">
      <c r="B14" s="119"/>
      <c r="C14" s="179"/>
      <c r="D14" s="120"/>
      <c r="E14" s="179"/>
      <c r="F14" s="179"/>
      <c r="G14" s="120"/>
      <c r="H14" s="179"/>
      <c r="I14" s="179"/>
      <c r="J14" s="120"/>
      <c r="K14" s="179"/>
      <c r="L14" s="179"/>
      <c r="M14" s="120"/>
      <c r="N14" s="179"/>
      <c r="O14" s="179"/>
      <c r="P14" s="120"/>
      <c r="Q14" s="179"/>
      <c r="R14" s="180"/>
      <c r="S14" s="180"/>
      <c r="T14" s="180"/>
      <c r="U14" s="120"/>
      <c r="V14" s="120"/>
      <c r="W14" s="120"/>
      <c r="X14" s="120"/>
      <c r="Y14" s="120"/>
    </row>
    <row r="15" spans="2:25" ht="23.25" customHeight="1">
      <c r="B15" s="255" t="s">
        <v>185</v>
      </c>
      <c r="C15" s="256"/>
      <c r="D15" s="256"/>
      <c r="E15" s="256"/>
      <c r="F15" s="256"/>
      <c r="G15" s="256"/>
      <c r="H15" s="256"/>
      <c r="I15" s="179"/>
      <c r="J15" s="238" t="s">
        <v>174</v>
      </c>
      <c r="K15" s="238"/>
      <c r="L15" s="238"/>
      <c r="M15" s="262" t="s">
        <v>175</v>
      </c>
      <c r="N15" s="237"/>
      <c r="O15" s="237"/>
      <c r="P15" s="242" t="str">
        <f>B8</f>
        <v>日 吉</v>
      </c>
      <c r="Q15" s="274"/>
      <c r="R15" s="190" t="s">
        <v>145</v>
      </c>
      <c r="S15" s="242" t="str">
        <f>B9</f>
        <v>AVENDA チャコール</v>
      </c>
      <c r="T15" s="243"/>
      <c r="U15" s="120"/>
      <c r="V15" s="120"/>
      <c r="W15" s="120"/>
      <c r="X15" s="120"/>
      <c r="Y15" s="120"/>
    </row>
    <row r="16" spans="2:25" ht="30" customHeight="1">
      <c r="C16" s="11" t="s">
        <v>11</v>
      </c>
      <c r="D16" s="12"/>
      <c r="E16" s="12" t="s">
        <v>12</v>
      </c>
      <c r="F16" s="12" t="s">
        <v>11</v>
      </c>
      <c r="G16" s="12"/>
      <c r="H16" s="12" t="s">
        <v>12</v>
      </c>
      <c r="I16" s="12" t="s">
        <v>11</v>
      </c>
      <c r="J16" s="238" t="s">
        <v>174</v>
      </c>
      <c r="K16" s="238"/>
      <c r="L16" s="238"/>
      <c r="M16" s="262" t="s">
        <v>177</v>
      </c>
      <c r="N16" s="262"/>
      <c r="O16" s="237"/>
      <c r="P16" s="242" t="str">
        <f>B10</f>
        <v>フロンティア</v>
      </c>
      <c r="Q16" s="274"/>
      <c r="R16" s="190" t="s">
        <v>144</v>
      </c>
      <c r="S16" s="242" t="str">
        <f>B11</f>
        <v>サン・スポ 1st</v>
      </c>
      <c r="T16" s="243"/>
      <c r="U16" s="122"/>
      <c r="V16" s="122"/>
      <c r="W16" s="122"/>
      <c r="X16" s="122"/>
      <c r="Y16" s="122"/>
    </row>
    <row r="17" spans="2:25" ht="30" customHeight="1">
      <c r="B17" s="279" t="s">
        <v>168</v>
      </c>
      <c r="C17" s="330"/>
      <c r="D17" s="330"/>
      <c r="E17" s="330"/>
      <c r="F17" s="330"/>
      <c r="G17" s="330"/>
      <c r="H17" s="330"/>
      <c r="I17" s="330"/>
      <c r="J17" s="238" t="s">
        <v>174</v>
      </c>
      <c r="K17" s="238"/>
      <c r="L17" s="238"/>
      <c r="M17" s="262" t="s">
        <v>176</v>
      </c>
      <c r="N17" s="262"/>
      <c r="O17" s="237"/>
      <c r="P17" s="277" t="str">
        <f>B12</f>
        <v>桔梗 sky</v>
      </c>
      <c r="Q17" s="278"/>
      <c r="R17" s="190" t="s">
        <v>144</v>
      </c>
      <c r="S17" s="190"/>
      <c r="T17" s="69">
        <f>B13</f>
        <v>0</v>
      </c>
      <c r="U17" s="77"/>
      <c r="V17" s="76"/>
      <c r="W17" s="76"/>
      <c r="X17" s="76"/>
    </row>
    <row r="18" spans="2:25" ht="30" customHeight="1">
      <c r="B18" s="244" t="str">
        <f>B7</f>
        <v>Eブロック</v>
      </c>
      <c r="C18" s="245"/>
      <c r="D18" s="246" t="s">
        <v>14</v>
      </c>
      <c r="E18" s="247"/>
      <c r="F18" s="248"/>
      <c r="G18" s="260" t="s">
        <v>15</v>
      </c>
      <c r="H18" s="247"/>
      <c r="I18" s="247"/>
      <c r="J18" s="247"/>
      <c r="K18" s="247"/>
      <c r="L18" s="17" t="s">
        <v>27</v>
      </c>
      <c r="M18" s="261" t="s">
        <v>15</v>
      </c>
      <c r="N18" s="240"/>
      <c r="O18" s="240"/>
      <c r="P18" s="240"/>
      <c r="Q18" s="240"/>
      <c r="R18" s="322" t="s">
        <v>16</v>
      </c>
      <c r="S18" s="323"/>
      <c r="T18" s="320" t="s">
        <v>16</v>
      </c>
      <c r="U18" s="321"/>
      <c r="V18" s="184"/>
      <c r="W18" s="319"/>
      <c r="X18" s="319"/>
    </row>
    <row r="19" spans="2:25" ht="30" customHeight="1">
      <c r="B19" s="284" t="s">
        <v>17</v>
      </c>
      <c r="C19" s="285"/>
      <c r="D19" s="286">
        <v>0.41666666666666669</v>
      </c>
      <c r="E19" s="287"/>
      <c r="F19" s="288"/>
      <c r="G19" s="289" t="str">
        <f>B8</f>
        <v>日 吉</v>
      </c>
      <c r="H19" s="290"/>
      <c r="I19" s="290"/>
      <c r="J19" s="290"/>
      <c r="K19" s="69"/>
      <c r="L19" s="55" t="s">
        <v>18</v>
      </c>
      <c r="M19" s="72"/>
      <c r="N19" s="331" t="str">
        <f>B9</f>
        <v>AVENDA チャコール</v>
      </c>
      <c r="O19" s="332"/>
      <c r="P19" s="332"/>
      <c r="Q19" s="332"/>
      <c r="R19" s="326" t="str">
        <f>B10</f>
        <v>フロンティア</v>
      </c>
      <c r="S19" s="327"/>
      <c r="T19" s="328" t="str">
        <f>B11</f>
        <v>サン・スポ 1st</v>
      </c>
      <c r="U19" s="329"/>
      <c r="V19" s="183"/>
      <c r="W19" s="242"/>
      <c r="X19" s="242"/>
    </row>
    <row r="20" spans="2:25" ht="30" customHeight="1">
      <c r="B20" s="263" t="s">
        <v>19</v>
      </c>
      <c r="C20" s="264"/>
      <c r="D20" s="265">
        <v>0.43055555555555558</v>
      </c>
      <c r="E20" s="266"/>
      <c r="F20" s="267"/>
      <c r="G20" s="268" t="str">
        <f>B10</f>
        <v>フロンティア</v>
      </c>
      <c r="H20" s="269"/>
      <c r="I20" s="269"/>
      <c r="J20" s="269"/>
      <c r="K20" s="70"/>
      <c r="L20" s="56" t="s">
        <v>18</v>
      </c>
      <c r="M20" s="70"/>
      <c r="N20" s="269" t="str">
        <f>B11</f>
        <v>サン・スポ 1st</v>
      </c>
      <c r="O20" s="270"/>
      <c r="P20" s="270"/>
      <c r="Q20" s="270"/>
      <c r="R20" s="268" t="str">
        <f>B8</f>
        <v>日 吉</v>
      </c>
      <c r="S20" s="271"/>
      <c r="T20" s="324" t="str">
        <f>B9</f>
        <v>AVENDA チャコール</v>
      </c>
      <c r="U20" s="325"/>
      <c r="V20" s="183"/>
      <c r="W20" s="242"/>
      <c r="X20" s="242"/>
    </row>
    <row r="21" spans="2:25" ht="30" customHeight="1">
      <c r="B21" s="263" t="s">
        <v>20</v>
      </c>
      <c r="C21" s="264"/>
      <c r="D21" s="265">
        <v>0.44444444444444398</v>
      </c>
      <c r="E21" s="266"/>
      <c r="F21" s="267"/>
      <c r="G21" s="268" t="str">
        <f>B8</f>
        <v>日 吉</v>
      </c>
      <c r="H21" s="269"/>
      <c r="I21" s="269"/>
      <c r="J21" s="269"/>
      <c r="K21" s="70"/>
      <c r="L21" s="56" t="s">
        <v>18</v>
      </c>
      <c r="M21" s="70"/>
      <c r="N21" s="269" t="str">
        <f>B12</f>
        <v>桔梗 sky</v>
      </c>
      <c r="O21" s="270"/>
      <c r="P21" s="270"/>
      <c r="Q21" s="270"/>
      <c r="R21" s="268" t="str">
        <f>B9</f>
        <v>AVENDA チャコール</v>
      </c>
      <c r="S21" s="271"/>
      <c r="T21" s="324" t="str">
        <f>B11</f>
        <v>サン・スポ 1st</v>
      </c>
      <c r="U21" s="325"/>
      <c r="V21" s="183"/>
      <c r="W21" s="242"/>
      <c r="X21" s="242"/>
    </row>
    <row r="22" spans="2:25" ht="30" customHeight="1">
      <c r="B22" s="263" t="s">
        <v>21</v>
      </c>
      <c r="C22" s="264"/>
      <c r="D22" s="265">
        <v>0.45833333333333298</v>
      </c>
      <c r="E22" s="266"/>
      <c r="F22" s="267"/>
      <c r="G22" s="268" t="str">
        <f>B9</f>
        <v>AVENDA チャコール</v>
      </c>
      <c r="H22" s="269"/>
      <c r="I22" s="269"/>
      <c r="J22" s="269"/>
      <c r="K22" s="70"/>
      <c r="L22" s="56" t="s">
        <v>18</v>
      </c>
      <c r="M22" s="70"/>
      <c r="N22" s="269" t="str">
        <f>B10</f>
        <v>フロンティア</v>
      </c>
      <c r="O22" s="270"/>
      <c r="P22" s="270"/>
      <c r="Q22" s="270"/>
      <c r="R22" s="268" t="str">
        <f>B8</f>
        <v>日 吉</v>
      </c>
      <c r="S22" s="271"/>
      <c r="T22" s="333" t="str">
        <f>B12</f>
        <v>桔梗 sky</v>
      </c>
      <c r="U22" s="334"/>
      <c r="V22" s="183"/>
      <c r="W22" s="242"/>
      <c r="X22" s="242"/>
    </row>
    <row r="23" spans="2:25" ht="30" customHeight="1">
      <c r="B23" s="263" t="s">
        <v>22</v>
      </c>
      <c r="C23" s="264"/>
      <c r="D23" s="265">
        <v>0.47222222222222199</v>
      </c>
      <c r="E23" s="266"/>
      <c r="F23" s="267"/>
      <c r="G23" s="268" t="str">
        <f>B11</f>
        <v>サン・スポ 1st</v>
      </c>
      <c r="H23" s="269"/>
      <c r="I23" s="269"/>
      <c r="J23" s="269"/>
      <c r="K23" s="70"/>
      <c r="L23" s="56" t="s">
        <v>18</v>
      </c>
      <c r="M23" s="70"/>
      <c r="N23" s="269" t="str">
        <f>B12</f>
        <v>桔梗 sky</v>
      </c>
      <c r="O23" s="270"/>
      <c r="P23" s="270"/>
      <c r="Q23" s="270"/>
      <c r="R23" s="268" t="str">
        <f>B9</f>
        <v>AVENDA チャコール</v>
      </c>
      <c r="S23" s="271"/>
      <c r="T23" s="333" t="str">
        <f>B10</f>
        <v>フロンティア</v>
      </c>
      <c r="U23" s="334"/>
      <c r="V23" s="183"/>
      <c r="W23" s="242"/>
      <c r="X23" s="242"/>
    </row>
    <row r="24" spans="2:25" ht="30" customHeight="1">
      <c r="B24" s="263" t="s">
        <v>23</v>
      </c>
      <c r="C24" s="264"/>
      <c r="D24" s="265">
        <v>0.48611111111111099</v>
      </c>
      <c r="E24" s="266"/>
      <c r="F24" s="267"/>
      <c r="G24" s="268" t="str">
        <f>B8</f>
        <v>日 吉</v>
      </c>
      <c r="H24" s="269"/>
      <c r="I24" s="269"/>
      <c r="J24" s="269"/>
      <c r="K24" s="70"/>
      <c r="L24" s="56" t="s">
        <v>18</v>
      </c>
      <c r="M24" s="70"/>
      <c r="N24" s="269" t="str">
        <f>B10</f>
        <v>フロンティア</v>
      </c>
      <c r="O24" s="270"/>
      <c r="P24" s="270"/>
      <c r="Q24" s="270"/>
      <c r="R24" s="268" t="str">
        <f>B11</f>
        <v>サン・スポ 1st</v>
      </c>
      <c r="S24" s="271"/>
      <c r="T24" s="333" t="str">
        <f>B12</f>
        <v>桔梗 sky</v>
      </c>
      <c r="U24" s="334"/>
      <c r="V24" s="183"/>
      <c r="W24" s="242"/>
      <c r="X24" s="242"/>
    </row>
    <row r="25" spans="2:25" ht="30" customHeight="1">
      <c r="B25" s="263" t="s">
        <v>149</v>
      </c>
      <c r="C25" s="264"/>
      <c r="D25" s="265">
        <v>0.5</v>
      </c>
      <c r="E25" s="266"/>
      <c r="F25" s="267"/>
      <c r="G25" s="314" t="str">
        <f>B9</f>
        <v>AVENDA チャコール</v>
      </c>
      <c r="H25" s="315"/>
      <c r="I25" s="315"/>
      <c r="J25" s="315"/>
      <c r="K25" s="69"/>
      <c r="L25" s="57" t="s">
        <v>18</v>
      </c>
      <c r="M25" s="69"/>
      <c r="N25" s="269" t="str">
        <f>B12</f>
        <v>桔梗 sky</v>
      </c>
      <c r="O25" s="270"/>
      <c r="P25" s="270"/>
      <c r="Q25" s="270"/>
      <c r="R25" s="268" t="str">
        <f>B8</f>
        <v>日 吉</v>
      </c>
      <c r="S25" s="271"/>
      <c r="T25" s="333" t="str">
        <f>B10</f>
        <v>フロンティア</v>
      </c>
      <c r="U25" s="334"/>
      <c r="V25" s="183"/>
      <c r="W25" s="242"/>
      <c r="X25" s="242"/>
    </row>
    <row r="26" spans="2:25" ht="30" customHeight="1">
      <c r="B26" s="263" t="s">
        <v>150</v>
      </c>
      <c r="C26" s="264"/>
      <c r="D26" s="265">
        <v>0.51388888888888895</v>
      </c>
      <c r="E26" s="266"/>
      <c r="F26" s="267"/>
      <c r="G26" s="268" t="str">
        <f>B8</f>
        <v>日 吉</v>
      </c>
      <c r="H26" s="269"/>
      <c r="I26" s="269"/>
      <c r="J26" s="269"/>
      <c r="K26" s="70"/>
      <c r="L26" s="56" t="s">
        <v>18</v>
      </c>
      <c r="M26" s="70"/>
      <c r="N26" s="269" t="str">
        <f>B11</f>
        <v>サン・スポ 1st</v>
      </c>
      <c r="O26" s="270"/>
      <c r="P26" s="270"/>
      <c r="Q26" s="270"/>
      <c r="R26" s="268" t="str">
        <f>B9</f>
        <v>AVENDA チャコール</v>
      </c>
      <c r="S26" s="271"/>
      <c r="T26" s="333" t="str">
        <f>B12</f>
        <v>桔梗 sky</v>
      </c>
      <c r="U26" s="334"/>
      <c r="V26" s="183"/>
      <c r="W26" s="242"/>
      <c r="X26" s="242"/>
    </row>
    <row r="27" spans="2:25" ht="30" customHeight="1">
      <c r="B27" s="263" t="s">
        <v>151</v>
      </c>
      <c r="C27" s="264"/>
      <c r="D27" s="265">
        <v>0.52777777777777801</v>
      </c>
      <c r="E27" s="266"/>
      <c r="F27" s="267"/>
      <c r="G27" s="272" t="str">
        <f>B10</f>
        <v>フロンティア</v>
      </c>
      <c r="H27" s="273"/>
      <c r="I27" s="273"/>
      <c r="J27" s="273"/>
      <c r="K27" s="125"/>
      <c r="L27" s="56" t="s">
        <v>18</v>
      </c>
      <c r="M27" s="125"/>
      <c r="N27" s="269" t="str">
        <f>B12</f>
        <v>桔梗 sky</v>
      </c>
      <c r="O27" s="270"/>
      <c r="P27" s="270"/>
      <c r="Q27" s="270"/>
      <c r="R27" s="268" t="str">
        <f>B8</f>
        <v>日 吉</v>
      </c>
      <c r="S27" s="271"/>
      <c r="T27" s="333" t="str">
        <f>B11</f>
        <v>サン・スポ 1st</v>
      </c>
      <c r="U27" s="334"/>
      <c r="V27" s="183"/>
      <c r="W27" s="242"/>
      <c r="X27" s="242"/>
    </row>
    <row r="28" spans="2:25" ht="30" customHeight="1">
      <c r="B28" s="338" t="s">
        <v>152</v>
      </c>
      <c r="C28" s="339"/>
      <c r="D28" s="306">
        <v>0.54166666666666696</v>
      </c>
      <c r="E28" s="307"/>
      <c r="F28" s="308"/>
      <c r="G28" s="340" t="str">
        <f>B9</f>
        <v>AVENDA チャコール</v>
      </c>
      <c r="H28" s="341"/>
      <c r="I28" s="341"/>
      <c r="J28" s="341"/>
      <c r="K28" s="118"/>
      <c r="L28" s="126" t="s">
        <v>18</v>
      </c>
      <c r="M28" s="118"/>
      <c r="N28" s="310" t="str">
        <f>B11</f>
        <v>サン・スポ 1st</v>
      </c>
      <c r="O28" s="342"/>
      <c r="P28" s="342"/>
      <c r="Q28" s="342"/>
      <c r="R28" s="309" t="str">
        <f>B10</f>
        <v>フロンティア</v>
      </c>
      <c r="S28" s="335"/>
      <c r="T28" s="336" t="str">
        <f>B12</f>
        <v>桔梗 sky</v>
      </c>
      <c r="U28" s="337"/>
      <c r="V28" s="183"/>
      <c r="W28" s="242"/>
      <c r="X28" s="242"/>
    </row>
    <row r="29" spans="2:25" ht="20.25" customHeight="1">
      <c r="X29" s="8"/>
      <c r="Y29" s="8"/>
    </row>
    <row r="30" spans="2:25" ht="20.25" customHeight="1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</row>
    <row r="31" spans="2:25" ht="20.25" customHeight="1"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</row>
    <row r="32" spans="2:25" ht="28.5" customHeight="1">
      <c r="B32" s="253" t="str">
        <f>組合せ!AB23</f>
        <v>１３：３０開場</v>
      </c>
      <c r="C32" s="243"/>
      <c r="D32" s="243"/>
      <c r="E32" s="234" t="str">
        <f>組合せ!AB22</f>
        <v>【北斗市立総合体育館A】</v>
      </c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8"/>
      <c r="U32" s="8"/>
      <c r="V32" s="8"/>
      <c r="W32" s="9"/>
    </row>
    <row r="33" spans="2:22">
      <c r="T33" s="10" t="s">
        <v>4</v>
      </c>
      <c r="U33" s="10" t="s">
        <v>5</v>
      </c>
      <c r="V33" s="10" t="s">
        <v>6</v>
      </c>
    </row>
    <row r="34" spans="2:22" ht="37.5" customHeight="1">
      <c r="B34" s="51" t="s">
        <v>30</v>
      </c>
      <c r="C34" s="254" t="str">
        <f>B35</f>
        <v>知 内</v>
      </c>
      <c r="D34" s="249"/>
      <c r="E34" s="249"/>
      <c r="F34" s="249" t="str">
        <f>B36</f>
        <v>AVENDA ホワイト</v>
      </c>
      <c r="G34" s="249"/>
      <c r="H34" s="249"/>
      <c r="I34" s="249" t="str">
        <f>B37</f>
        <v xml:space="preserve">スクールU-11  </v>
      </c>
      <c r="J34" s="249"/>
      <c r="K34" s="249"/>
      <c r="L34" s="249" t="str">
        <f>B38</f>
        <v>西 部</v>
      </c>
      <c r="M34" s="249"/>
      <c r="N34" s="249"/>
      <c r="O34" s="7" t="s">
        <v>7</v>
      </c>
      <c r="P34" s="7" t="s">
        <v>8</v>
      </c>
      <c r="Q34" s="7" t="s">
        <v>9</v>
      </c>
      <c r="R34" s="2" t="s">
        <v>0</v>
      </c>
      <c r="S34" s="2" t="s">
        <v>1</v>
      </c>
      <c r="T34" s="2" t="s">
        <v>2</v>
      </c>
      <c r="U34" s="2" t="s">
        <v>10</v>
      </c>
      <c r="V34" s="2" t="s">
        <v>3</v>
      </c>
    </row>
    <row r="35" spans="2:22" ht="38.25" customHeight="1">
      <c r="B35" s="53" t="s">
        <v>241</v>
      </c>
      <c r="C35" s="250"/>
      <c r="D35" s="251"/>
      <c r="E35" s="252"/>
      <c r="F35" s="80"/>
      <c r="G35" s="3" t="str">
        <f>IF(F35="","",IF(F35=H35,"△",IF(F35&gt;H35,"○","●")))</f>
        <v/>
      </c>
      <c r="H35" s="81" t="str">
        <f>IF(M43="","",M43)</f>
        <v/>
      </c>
      <c r="I35" s="80" t="str">
        <f>IF(K46="","",K46)</f>
        <v/>
      </c>
      <c r="J35" s="5" t="str">
        <f>IF(I35="","",IF(I35=K35,"△",IF(I35&gt;K35,"○","●")))</f>
        <v/>
      </c>
      <c r="K35" s="81" t="str">
        <f>IF(M46="","",M46)</f>
        <v/>
      </c>
      <c r="L35" s="80" t="str">
        <f>IF(K49="","",K49)</f>
        <v/>
      </c>
      <c r="M35" s="5" t="str">
        <f>IF(L35="","",IF(L35=N35,"△",IF(L35&gt;N35,"○","●")))</f>
        <v/>
      </c>
      <c r="N35" s="81" t="str">
        <f>IF(M49="","",M49)</f>
        <v/>
      </c>
      <c r="O35" s="199">
        <f>COUNTIF($C35:$N35,O$39)</f>
        <v>0</v>
      </c>
      <c r="P35" s="199">
        <f>COUNTIF($C35:$N35,P$39)</f>
        <v>0</v>
      </c>
      <c r="Q35" s="199">
        <f>COUNTIF($C35:$N35,Q$39)</f>
        <v>0</v>
      </c>
      <c r="R35" s="200">
        <f>O35*3+Q35</f>
        <v>0</v>
      </c>
      <c r="S35" s="200">
        <f>SUMIF($C$39:$N$39,S$34,$C35:$N35)</f>
        <v>0</v>
      </c>
      <c r="T35" s="200">
        <f>SUMIF($C$39:$N$39,T$34,$C35:$N35)</f>
        <v>0</v>
      </c>
      <c r="U35" s="200">
        <f>IFERROR(S35-T35,"")</f>
        <v>0</v>
      </c>
      <c r="V35" s="200">
        <f>SUMPRODUCT(($R$35:$R$38*10^5+$U$35:$U$38&gt;R35*10^5+U35)*1)+1</f>
        <v>1</v>
      </c>
    </row>
    <row r="36" spans="2:22" ht="38.25" customHeight="1">
      <c r="B36" s="53" t="s">
        <v>242</v>
      </c>
      <c r="C36" s="5" t="str">
        <f>IF(H35="","",H35)</f>
        <v/>
      </c>
      <c r="D36" s="1" t="str">
        <f>IF(C36="","",IF(C36=E36,"△",IF(C36&gt;E36,"○","●")))</f>
        <v/>
      </c>
      <c r="E36" s="4" t="str">
        <f>IF(F35="","",F35)</f>
        <v/>
      </c>
      <c r="F36" s="250"/>
      <c r="G36" s="251"/>
      <c r="H36" s="252"/>
      <c r="I36" s="80" t="str">
        <f>IF(K50="","",K50)</f>
        <v/>
      </c>
      <c r="J36" s="5" t="str">
        <f>IF(I36="","",IF(I36=K36,"△",IF(I36&gt;K36,"○","●")))</f>
        <v/>
      </c>
      <c r="K36" s="82" t="str">
        <f>IF(M50="","",M50)</f>
        <v/>
      </c>
      <c r="L36" s="83" t="str">
        <f>IF(K47="","",K47)</f>
        <v/>
      </c>
      <c r="M36" s="5" t="str">
        <f>IF(L36="","",IF(L36=N36,"△",IF(L36&gt;N36,"○","●")))</f>
        <v/>
      </c>
      <c r="N36" s="84" t="str">
        <f>IF(M47="","",M47)</f>
        <v/>
      </c>
      <c r="O36" s="199">
        <f t="shared" ref="O36:Q38" si="6">COUNTIF($C36:$N36,O$12)</f>
        <v>0</v>
      </c>
      <c r="P36" s="199">
        <f t="shared" si="6"/>
        <v>0</v>
      </c>
      <c r="Q36" s="199">
        <f t="shared" si="6"/>
        <v>0</v>
      </c>
      <c r="R36" s="200">
        <f>O36*3+Q36</f>
        <v>0</v>
      </c>
      <c r="S36" s="200">
        <f t="shared" ref="S36:T38" si="7">SUMIF($C$12:$N$12,S$7,$C36:$N36)</f>
        <v>0</v>
      </c>
      <c r="T36" s="200">
        <f t="shared" si="7"/>
        <v>0</v>
      </c>
      <c r="U36" s="200">
        <f t="shared" ref="U36:U38" si="8">IFERROR(S36-T36,"")</f>
        <v>0</v>
      </c>
      <c r="V36" s="200">
        <f>SUMPRODUCT(($R$8:$R$11*10^5+$U$8:$U$11&gt;R36*10^5+U36)*1)+1</f>
        <v>1</v>
      </c>
    </row>
    <row r="37" spans="2:22" ht="37.5" customHeight="1">
      <c r="B37" s="53" t="s">
        <v>243</v>
      </c>
      <c r="C37" s="5" t="str">
        <f>IF(K35="","",K35)</f>
        <v/>
      </c>
      <c r="D37" s="1" t="str">
        <f>IF(C37="","",IF(C37=E37,"△",IF(C37&gt;E37,"○","●")))</f>
        <v/>
      </c>
      <c r="E37" s="4" t="str">
        <f>IF(I35="","",I35)</f>
        <v/>
      </c>
      <c r="F37" s="22" t="str">
        <f>IF(K36="","",K36)</f>
        <v/>
      </c>
      <c r="G37" s="1" t="str">
        <f>IF(F37="","",IF(F37=H37,"△",IF(F37&gt;H37,"○","●")))</f>
        <v/>
      </c>
      <c r="H37" s="4" t="str">
        <f>IF(I36="","",I36)</f>
        <v/>
      </c>
      <c r="I37" s="250"/>
      <c r="J37" s="251"/>
      <c r="K37" s="252"/>
      <c r="L37" s="80" t="str">
        <f>IF(K44="","",K44)</f>
        <v/>
      </c>
      <c r="M37" s="5" t="str">
        <f>IF(L37="","",IF(L37=N37,"△",IF(L37&gt;N37,"○","●")))</f>
        <v/>
      </c>
      <c r="N37" s="84" t="str">
        <f>IF(M44="","",M44)</f>
        <v/>
      </c>
      <c r="O37" s="199">
        <f t="shared" si="6"/>
        <v>0</v>
      </c>
      <c r="P37" s="199">
        <f t="shared" si="6"/>
        <v>0</v>
      </c>
      <c r="Q37" s="199">
        <f t="shared" si="6"/>
        <v>0</v>
      </c>
      <c r="R37" s="200">
        <f t="shared" ref="R37:R38" si="9">O37*3+Q37</f>
        <v>0</v>
      </c>
      <c r="S37" s="200">
        <f t="shared" si="7"/>
        <v>0</v>
      </c>
      <c r="T37" s="200">
        <f t="shared" si="7"/>
        <v>0</v>
      </c>
      <c r="U37" s="200">
        <f t="shared" si="8"/>
        <v>0</v>
      </c>
      <c r="V37" s="200">
        <f>SUMPRODUCT(($R$8:$R$11*10^5+$U$8:$U$11&gt;R37*10^5+U37)*1)+1</f>
        <v>1</v>
      </c>
    </row>
    <row r="38" spans="2:22" ht="38.25" customHeight="1">
      <c r="B38" s="53" t="s">
        <v>244</v>
      </c>
      <c r="C38" s="5" t="str">
        <f>IF(N35="","",N35)</f>
        <v/>
      </c>
      <c r="D38" s="1" t="str">
        <f>IF(C38="","",IF(C38=E38,"△",IF(C38&gt;E38,"○","●")))</f>
        <v/>
      </c>
      <c r="E38" s="4" t="str">
        <f>IF(L35="","",L35)</f>
        <v/>
      </c>
      <c r="F38" s="22" t="str">
        <f>IF(N36="","",N36)</f>
        <v/>
      </c>
      <c r="G38" s="1" t="str">
        <f>IF(F38="","",IF(F38=H38,"△",IF(F38&gt;H38,"○","●")))</f>
        <v/>
      </c>
      <c r="H38" s="4" t="str">
        <f>IF(L36="","",L36)</f>
        <v/>
      </c>
      <c r="I38" s="22" t="str">
        <f>IF(N37="","",N37)</f>
        <v/>
      </c>
      <c r="J38" s="1" t="str">
        <f>IF(I38="","",IF(I38=K38,"△",IF(I38&gt;K38,"○","●")))</f>
        <v/>
      </c>
      <c r="K38" s="4" t="str">
        <f>IF(L37="","",L37)</f>
        <v/>
      </c>
      <c r="L38" s="250"/>
      <c r="M38" s="251"/>
      <c r="N38" s="252"/>
      <c r="O38" s="199">
        <f t="shared" si="6"/>
        <v>0</v>
      </c>
      <c r="P38" s="199">
        <f t="shared" si="6"/>
        <v>0</v>
      </c>
      <c r="Q38" s="199">
        <f t="shared" si="6"/>
        <v>0</v>
      </c>
      <c r="R38" s="200">
        <f t="shared" si="9"/>
        <v>0</v>
      </c>
      <c r="S38" s="200">
        <f t="shared" si="7"/>
        <v>0</v>
      </c>
      <c r="T38" s="200">
        <f t="shared" si="7"/>
        <v>0</v>
      </c>
      <c r="U38" s="200">
        <f t="shared" si="8"/>
        <v>0</v>
      </c>
      <c r="V38" s="200">
        <f>SUMPRODUCT(($R$8:$R$11*10^5+$U$8:$U$11&gt;R38*10^5+U38)*1)+1</f>
        <v>1</v>
      </c>
    </row>
    <row r="39" spans="2:22">
      <c r="B39" s="15"/>
      <c r="C39" s="11" t="s">
        <v>11</v>
      </c>
      <c r="D39" s="12"/>
      <c r="E39" s="12" t="s">
        <v>12</v>
      </c>
      <c r="F39" s="12" t="s">
        <v>11</v>
      </c>
      <c r="G39" s="12"/>
      <c r="H39" s="12" t="s">
        <v>12</v>
      </c>
      <c r="I39" s="12" t="s">
        <v>11</v>
      </c>
      <c r="J39" s="12"/>
      <c r="K39" s="12" t="s">
        <v>12</v>
      </c>
      <c r="L39" s="12" t="s">
        <v>11</v>
      </c>
      <c r="M39" s="12"/>
      <c r="N39" s="12" t="s">
        <v>12</v>
      </c>
      <c r="O39" s="13" t="s">
        <v>13</v>
      </c>
      <c r="P39" s="13" t="s">
        <v>25</v>
      </c>
      <c r="Q39" s="13" t="s">
        <v>26</v>
      </c>
      <c r="R39" s="52"/>
    </row>
    <row r="40" spans="2:22" ht="24">
      <c r="B40" s="255" t="s">
        <v>186</v>
      </c>
      <c r="C40" s="256"/>
      <c r="D40" s="256"/>
      <c r="E40" s="256"/>
      <c r="F40" s="256"/>
      <c r="G40" s="256"/>
      <c r="H40" s="189"/>
      <c r="I40" s="238" t="s">
        <v>174</v>
      </c>
      <c r="J40" s="238"/>
      <c r="K40" s="238"/>
      <c r="L40" s="344" t="s">
        <v>179</v>
      </c>
      <c r="M40" s="344"/>
      <c r="N40" s="344"/>
      <c r="O40" s="242" t="str">
        <f>B35</f>
        <v>知 内</v>
      </c>
      <c r="P40" s="274"/>
      <c r="Q40" s="274"/>
      <c r="R40" s="190" t="s">
        <v>145</v>
      </c>
      <c r="S40" s="242" t="str">
        <f>B36</f>
        <v>AVENDA ホワイト</v>
      </c>
      <c r="T40" s="274"/>
    </row>
    <row r="41" spans="2:22" ht="24" customHeight="1">
      <c r="B41" s="279" t="s">
        <v>167</v>
      </c>
      <c r="C41" s="330"/>
      <c r="D41" s="330"/>
      <c r="E41" s="330"/>
      <c r="F41" s="330"/>
      <c r="G41" s="330"/>
      <c r="H41" s="330"/>
      <c r="I41" s="238" t="s">
        <v>174</v>
      </c>
      <c r="J41" s="238"/>
      <c r="K41" s="238"/>
      <c r="L41" s="345" t="s">
        <v>180</v>
      </c>
      <c r="M41" s="345"/>
      <c r="N41" s="345"/>
      <c r="O41" s="277" t="str">
        <f>B37</f>
        <v xml:space="preserve">スクールU-11  </v>
      </c>
      <c r="P41" s="278"/>
      <c r="Q41" s="278"/>
      <c r="R41" s="191" t="s">
        <v>144</v>
      </c>
      <c r="S41" s="277" t="str">
        <f>B38</f>
        <v>西 部</v>
      </c>
      <c r="T41" s="278"/>
      <c r="U41" s="77"/>
    </row>
    <row r="42" spans="2:22" ht="30" customHeight="1">
      <c r="B42" s="244" t="str">
        <f>B34</f>
        <v>Fブロック</v>
      </c>
      <c r="C42" s="245"/>
      <c r="D42" s="246" t="s">
        <v>14</v>
      </c>
      <c r="E42" s="247"/>
      <c r="F42" s="248"/>
      <c r="G42" s="260" t="s">
        <v>15</v>
      </c>
      <c r="H42" s="247"/>
      <c r="I42" s="247"/>
      <c r="J42" s="247"/>
      <c r="K42" s="247"/>
      <c r="L42" s="17" t="s">
        <v>27</v>
      </c>
      <c r="M42" s="247" t="s">
        <v>15</v>
      </c>
      <c r="N42" s="247"/>
      <c r="O42" s="247"/>
      <c r="P42" s="247"/>
      <c r="Q42" s="295"/>
      <c r="R42" s="282" t="s">
        <v>16</v>
      </c>
      <c r="S42" s="282"/>
      <c r="T42" s="282" t="s">
        <v>16</v>
      </c>
      <c r="U42" s="283"/>
      <c r="V42" s="14"/>
    </row>
    <row r="43" spans="2:22" ht="30" customHeight="1">
      <c r="B43" s="284" t="s">
        <v>17</v>
      </c>
      <c r="C43" s="285"/>
      <c r="D43" s="286">
        <v>0.59722222222222221</v>
      </c>
      <c r="E43" s="287"/>
      <c r="F43" s="288"/>
      <c r="G43" s="289" t="str">
        <f>B35</f>
        <v>知 内</v>
      </c>
      <c r="H43" s="290"/>
      <c r="I43" s="290"/>
      <c r="J43" s="290"/>
      <c r="K43" s="69"/>
      <c r="L43" s="55" t="s">
        <v>18</v>
      </c>
      <c r="M43" s="72"/>
      <c r="N43" s="290" t="str">
        <f>B36</f>
        <v>AVENDA ホワイト</v>
      </c>
      <c r="O43" s="290"/>
      <c r="P43" s="290"/>
      <c r="Q43" s="290"/>
      <c r="R43" s="291" t="str">
        <f>B37</f>
        <v xml:space="preserve">スクールU-11  </v>
      </c>
      <c r="S43" s="292"/>
      <c r="T43" s="293" t="str">
        <f>B38</f>
        <v>西 部</v>
      </c>
      <c r="U43" s="294"/>
    </row>
    <row r="44" spans="2:22" ht="30" customHeight="1">
      <c r="B44" s="298" t="s">
        <v>19</v>
      </c>
      <c r="C44" s="298"/>
      <c r="D44" s="265">
        <v>0.61111111111111116</v>
      </c>
      <c r="E44" s="266"/>
      <c r="F44" s="267"/>
      <c r="G44" s="268" t="str">
        <f>B37</f>
        <v xml:space="preserve">スクールU-11  </v>
      </c>
      <c r="H44" s="269"/>
      <c r="I44" s="269"/>
      <c r="J44" s="269"/>
      <c r="K44" s="70"/>
      <c r="L44" s="56" t="s">
        <v>18</v>
      </c>
      <c r="M44" s="70"/>
      <c r="N44" s="269" t="str">
        <f>B38</f>
        <v>西 部</v>
      </c>
      <c r="O44" s="269"/>
      <c r="P44" s="269"/>
      <c r="Q44" s="269"/>
      <c r="R44" s="299" t="str">
        <f>B35</f>
        <v>知 内</v>
      </c>
      <c r="S44" s="300"/>
      <c r="T44" s="296" t="str">
        <f>B36</f>
        <v>AVENDA ホワイト</v>
      </c>
      <c r="U44" s="297"/>
    </row>
    <row r="45" spans="2:22" ht="30" customHeight="1">
      <c r="B45" s="298" t="s">
        <v>142</v>
      </c>
      <c r="C45" s="298"/>
      <c r="D45" s="265"/>
      <c r="E45" s="266"/>
      <c r="F45" s="267"/>
      <c r="G45" s="268"/>
      <c r="H45" s="269"/>
      <c r="I45" s="269"/>
      <c r="J45" s="269"/>
      <c r="K45" s="70"/>
      <c r="L45" s="56"/>
      <c r="M45" s="70"/>
      <c r="N45" s="269"/>
      <c r="O45" s="269"/>
      <c r="P45" s="269"/>
      <c r="Q45" s="269"/>
      <c r="R45" s="299"/>
      <c r="S45" s="300"/>
      <c r="T45" s="296"/>
      <c r="U45" s="297"/>
    </row>
    <row r="46" spans="2:22" ht="30" customHeight="1">
      <c r="B46" s="298" t="s">
        <v>20</v>
      </c>
      <c r="C46" s="298"/>
      <c r="D46" s="265">
        <v>0.63194444444444442</v>
      </c>
      <c r="E46" s="266"/>
      <c r="F46" s="267"/>
      <c r="G46" s="268" t="str">
        <f>B35</f>
        <v>知 内</v>
      </c>
      <c r="H46" s="269"/>
      <c r="I46" s="269"/>
      <c r="J46" s="269"/>
      <c r="K46" s="85"/>
      <c r="L46" s="56" t="s">
        <v>18</v>
      </c>
      <c r="M46" s="70"/>
      <c r="N46" s="269" t="str">
        <f>B37</f>
        <v xml:space="preserve">スクールU-11  </v>
      </c>
      <c r="O46" s="269"/>
      <c r="P46" s="269"/>
      <c r="Q46" s="269"/>
      <c r="R46" s="299" t="str">
        <f>B36</f>
        <v>AVENDA ホワイト</v>
      </c>
      <c r="S46" s="300"/>
      <c r="T46" s="296" t="str">
        <f>B38</f>
        <v>西 部</v>
      </c>
      <c r="U46" s="297"/>
    </row>
    <row r="47" spans="2:22" ht="30" customHeight="1">
      <c r="B47" s="298" t="s">
        <v>21</v>
      </c>
      <c r="C47" s="298"/>
      <c r="D47" s="265">
        <v>0.64583333333333337</v>
      </c>
      <c r="E47" s="266"/>
      <c r="F47" s="267"/>
      <c r="G47" s="268" t="str">
        <f>B36</f>
        <v>AVENDA ホワイト</v>
      </c>
      <c r="H47" s="269"/>
      <c r="I47" s="269"/>
      <c r="J47" s="269"/>
      <c r="K47" s="70"/>
      <c r="L47" s="56" t="s">
        <v>18</v>
      </c>
      <c r="M47" s="70"/>
      <c r="N47" s="269" t="str">
        <f>B38</f>
        <v>西 部</v>
      </c>
      <c r="O47" s="269"/>
      <c r="P47" s="269"/>
      <c r="Q47" s="269"/>
      <c r="R47" s="299" t="str">
        <f>B35</f>
        <v>知 内</v>
      </c>
      <c r="S47" s="300"/>
      <c r="T47" s="296" t="str">
        <f>B37</f>
        <v xml:space="preserve">スクールU-11  </v>
      </c>
      <c r="U47" s="297"/>
    </row>
    <row r="48" spans="2:22" ht="30" customHeight="1">
      <c r="B48" s="263" t="s">
        <v>142</v>
      </c>
      <c r="C48" s="264"/>
      <c r="D48" s="265"/>
      <c r="E48" s="266"/>
      <c r="F48" s="267"/>
      <c r="G48" s="268"/>
      <c r="H48" s="269"/>
      <c r="I48" s="269"/>
      <c r="J48" s="269"/>
      <c r="K48" s="70"/>
      <c r="L48" s="56"/>
      <c r="M48" s="70"/>
      <c r="N48" s="269"/>
      <c r="O48" s="269"/>
      <c r="P48" s="269"/>
      <c r="Q48" s="269"/>
      <c r="R48" s="299"/>
      <c r="S48" s="300"/>
      <c r="T48" s="296"/>
      <c r="U48" s="297"/>
    </row>
    <row r="49" spans="2:21" ht="30" customHeight="1">
      <c r="B49" s="313" t="s">
        <v>22</v>
      </c>
      <c r="C49" s="313"/>
      <c r="D49" s="265">
        <v>0.66666666666666663</v>
      </c>
      <c r="E49" s="266"/>
      <c r="F49" s="267"/>
      <c r="G49" s="314" t="str">
        <f>B35</f>
        <v>知 内</v>
      </c>
      <c r="H49" s="315"/>
      <c r="I49" s="315"/>
      <c r="J49" s="315"/>
      <c r="K49" s="69"/>
      <c r="L49" s="57" t="s">
        <v>18</v>
      </c>
      <c r="M49" s="69"/>
      <c r="N49" s="315" t="str">
        <f>B38</f>
        <v>西 部</v>
      </c>
      <c r="O49" s="315"/>
      <c r="P49" s="315"/>
      <c r="Q49" s="315"/>
      <c r="R49" s="316" t="str">
        <f>B36</f>
        <v>AVENDA ホワイト</v>
      </c>
      <c r="S49" s="242"/>
      <c r="T49" s="317" t="str">
        <f>B37</f>
        <v xml:space="preserve">スクールU-11  </v>
      </c>
      <c r="U49" s="318"/>
    </row>
    <row r="50" spans="2:21" ht="30" customHeight="1">
      <c r="B50" s="305" t="s">
        <v>23</v>
      </c>
      <c r="C50" s="305"/>
      <c r="D50" s="306">
        <v>0.68055555555555558</v>
      </c>
      <c r="E50" s="307"/>
      <c r="F50" s="308"/>
      <c r="G50" s="309" t="str">
        <f>B36</f>
        <v>AVENDA ホワイト</v>
      </c>
      <c r="H50" s="310"/>
      <c r="I50" s="310"/>
      <c r="J50" s="310"/>
      <c r="K50" s="71"/>
      <c r="L50" s="58" t="s">
        <v>18</v>
      </c>
      <c r="M50" s="71"/>
      <c r="N50" s="310" t="str">
        <f>B37</f>
        <v xml:space="preserve">スクールU-11  </v>
      </c>
      <c r="O50" s="310"/>
      <c r="P50" s="310"/>
      <c r="Q50" s="310"/>
      <c r="R50" s="311" t="str">
        <f>B35</f>
        <v>知 内</v>
      </c>
      <c r="S50" s="312"/>
      <c r="T50" s="303" t="str">
        <f>B38</f>
        <v>西 部</v>
      </c>
      <c r="U50" s="304"/>
    </row>
    <row r="66" spans="3:17">
      <c r="C66" s="11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3"/>
      <c r="P66" s="13"/>
      <c r="Q66" s="13"/>
    </row>
  </sheetData>
  <mergeCells count="178">
    <mergeCell ref="B49:C49"/>
    <mergeCell ref="D49:F49"/>
    <mergeCell ref="G49:J49"/>
    <mergeCell ref="N49:Q49"/>
    <mergeCell ref="R49:S49"/>
    <mergeCell ref="T49:U49"/>
    <mergeCell ref="B50:C50"/>
    <mergeCell ref="D50:F50"/>
    <mergeCell ref="G50:J50"/>
    <mergeCell ref="N50:Q50"/>
    <mergeCell ref="R50:S50"/>
    <mergeCell ref="T50:U50"/>
    <mergeCell ref="B47:C47"/>
    <mergeCell ref="D47:F47"/>
    <mergeCell ref="G47:J47"/>
    <mergeCell ref="N47:Q47"/>
    <mergeCell ref="R47:S47"/>
    <mergeCell ref="T47:U47"/>
    <mergeCell ref="B48:C48"/>
    <mergeCell ref="D48:F48"/>
    <mergeCell ref="G48:J48"/>
    <mergeCell ref="N48:Q48"/>
    <mergeCell ref="R48:S48"/>
    <mergeCell ref="T48:U48"/>
    <mergeCell ref="B45:C45"/>
    <mergeCell ref="D45:F45"/>
    <mergeCell ref="G45:J45"/>
    <mergeCell ref="N45:Q45"/>
    <mergeCell ref="R45:S45"/>
    <mergeCell ref="T45:U45"/>
    <mergeCell ref="B46:C46"/>
    <mergeCell ref="D46:F46"/>
    <mergeCell ref="G46:J46"/>
    <mergeCell ref="N46:Q46"/>
    <mergeCell ref="R46:S46"/>
    <mergeCell ref="T46:U46"/>
    <mergeCell ref="B27:C27"/>
    <mergeCell ref="D27:F27"/>
    <mergeCell ref="G27:J27"/>
    <mergeCell ref="N27:Q27"/>
    <mergeCell ref="R27:S27"/>
    <mergeCell ref="T27:U27"/>
    <mergeCell ref="W27:X27"/>
    <mergeCell ref="B28:C28"/>
    <mergeCell ref="D28:F28"/>
    <mergeCell ref="G28:J28"/>
    <mergeCell ref="N28:Q28"/>
    <mergeCell ref="R28:S28"/>
    <mergeCell ref="T28:U28"/>
    <mergeCell ref="W28:X28"/>
    <mergeCell ref="T25:U25"/>
    <mergeCell ref="W25:X25"/>
    <mergeCell ref="B26:C26"/>
    <mergeCell ref="D26:F26"/>
    <mergeCell ref="G26:J26"/>
    <mergeCell ref="N26:Q26"/>
    <mergeCell ref="R26:S26"/>
    <mergeCell ref="T26:U26"/>
    <mergeCell ref="W26:X26"/>
    <mergeCell ref="W18:X18"/>
    <mergeCell ref="W19:X19"/>
    <mergeCell ref="W20:X20"/>
    <mergeCell ref="W21:X21"/>
    <mergeCell ref="W22:X22"/>
    <mergeCell ref="W23:X23"/>
    <mergeCell ref="B24:C24"/>
    <mergeCell ref="D24:F24"/>
    <mergeCell ref="G24:J24"/>
    <mergeCell ref="N24:Q24"/>
    <mergeCell ref="R24:S24"/>
    <mergeCell ref="T24:U24"/>
    <mergeCell ref="W24:X24"/>
    <mergeCell ref="T22:U22"/>
    <mergeCell ref="B21:C21"/>
    <mergeCell ref="B22:C22"/>
    <mergeCell ref="D22:F22"/>
    <mergeCell ref="G22:J22"/>
    <mergeCell ref="N22:Q22"/>
    <mergeCell ref="R22:S22"/>
    <mergeCell ref="D21:F21"/>
    <mergeCell ref="G21:J21"/>
    <mergeCell ref="N21:Q21"/>
    <mergeCell ref="R21:S21"/>
    <mergeCell ref="M16:O16"/>
    <mergeCell ref="P16:Q16"/>
    <mergeCell ref="S16:T16"/>
    <mergeCell ref="B17:I17"/>
    <mergeCell ref="M17:O17"/>
    <mergeCell ref="P17:Q17"/>
    <mergeCell ref="G18:K18"/>
    <mergeCell ref="M18:Q18"/>
    <mergeCell ref="B18:C18"/>
    <mergeCell ref="D18:F18"/>
    <mergeCell ref="R18:S18"/>
    <mergeCell ref="T18:U18"/>
    <mergeCell ref="J16:L16"/>
    <mergeCell ref="J17:L17"/>
    <mergeCell ref="B1:Y1"/>
    <mergeCell ref="B2:Y2"/>
    <mergeCell ref="E5:V5"/>
    <mergeCell ref="O7:Q7"/>
    <mergeCell ref="O12:Q12"/>
    <mergeCell ref="M15:O15"/>
    <mergeCell ref="P15:Q15"/>
    <mergeCell ref="S15:T15"/>
    <mergeCell ref="L7:N7"/>
    <mergeCell ref="C7:E7"/>
    <mergeCell ref="F7:H7"/>
    <mergeCell ref="I7:K7"/>
    <mergeCell ref="B5:D5"/>
    <mergeCell ref="C8:E8"/>
    <mergeCell ref="F9:H9"/>
    <mergeCell ref="I10:K10"/>
    <mergeCell ref="L11:N11"/>
    <mergeCell ref="J15:L15"/>
    <mergeCell ref="B15:H15"/>
    <mergeCell ref="T44:U44"/>
    <mergeCell ref="B44:C44"/>
    <mergeCell ref="D44:F44"/>
    <mergeCell ref="G44:J44"/>
    <mergeCell ref="N44:Q44"/>
    <mergeCell ref="R44:S44"/>
    <mergeCell ref="T42:U42"/>
    <mergeCell ref="B43:C43"/>
    <mergeCell ref="D43:F43"/>
    <mergeCell ref="G43:J43"/>
    <mergeCell ref="N43:Q43"/>
    <mergeCell ref="R43:S43"/>
    <mergeCell ref="T43:U43"/>
    <mergeCell ref="B42:C42"/>
    <mergeCell ref="D42:F42"/>
    <mergeCell ref="R42:S42"/>
    <mergeCell ref="G42:K42"/>
    <mergeCell ref="M42:Q42"/>
    <mergeCell ref="L40:N40"/>
    <mergeCell ref="O40:Q40"/>
    <mergeCell ref="S40:T40"/>
    <mergeCell ref="L41:N41"/>
    <mergeCell ref="O41:Q41"/>
    <mergeCell ref="S41:T41"/>
    <mergeCell ref="I40:K40"/>
    <mergeCell ref="B40:G40"/>
    <mergeCell ref="B41:H41"/>
    <mergeCell ref="I41:K41"/>
    <mergeCell ref="L38:N38"/>
    <mergeCell ref="F36:H36"/>
    <mergeCell ref="I37:K37"/>
    <mergeCell ref="L34:N34"/>
    <mergeCell ref="B32:D32"/>
    <mergeCell ref="E32:S32"/>
    <mergeCell ref="C34:E34"/>
    <mergeCell ref="F34:H34"/>
    <mergeCell ref="I34:K34"/>
    <mergeCell ref="C35:E35"/>
    <mergeCell ref="T23:U23"/>
    <mergeCell ref="B23:C23"/>
    <mergeCell ref="D23:F23"/>
    <mergeCell ref="G23:J23"/>
    <mergeCell ref="N23:Q23"/>
    <mergeCell ref="R23:S23"/>
    <mergeCell ref="B25:C25"/>
    <mergeCell ref="T19:U19"/>
    <mergeCell ref="T20:U20"/>
    <mergeCell ref="R19:S19"/>
    <mergeCell ref="T21:U21"/>
    <mergeCell ref="B20:C20"/>
    <mergeCell ref="D20:F20"/>
    <mergeCell ref="G20:J20"/>
    <mergeCell ref="N20:Q20"/>
    <mergeCell ref="R20:S20"/>
    <mergeCell ref="B19:C19"/>
    <mergeCell ref="D19:F19"/>
    <mergeCell ref="G19:J19"/>
    <mergeCell ref="N19:Q19"/>
    <mergeCell ref="D25:F25"/>
    <mergeCell ref="G25:J25"/>
    <mergeCell ref="N25:Q25"/>
    <mergeCell ref="R25:S25"/>
  </mergeCells>
  <phoneticPr fontId="1"/>
  <pageMargins left="0.7" right="0.7" top="0.75" bottom="0.75" header="0.3" footer="0.3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66"/>
  <sheetViews>
    <sheetView zoomScale="70" zoomScaleNormal="70" workbookViewId="0">
      <selection activeCell="AC33" sqref="AC33"/>
    </sheetView>
  </sheetViews>
  <sheetFormatPr defaultColWidth="12.875" defaultRowHeight="18.75"/>
  <cols>
    <col min="1" max="1" width="1.625" customWidth="1"/>
    <col min="2" max="2" width="14.875" customWidth="1"/>
    <col min="3" max="14" width="5.125" customWidth="1"/>
    <col min="15" max="25" width="6.125" customWidth="1"/>
    <col min="26" max="26" width="1.875" customWidth="1"/>
  </cols>
  <sheetData>
    <row r="1" spans="2:25" ht="36" customHeight="1">
      <c r="B1" s="234" t="str">
        <f>組合せ!B1</f>
        <v>第４２回　函館東ライオンズ杯　U-１２　フットサル大会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</row>
    <row r="2" spans="2:25" ht="29.25" customHeight="1">
      <c r="B2" s="236" t="str">
        <f>組合せ!B4</f>
        <v>◇　令和6年11月30日（土）予選リーグ　◇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</row>
    <row r="3" spans="2:25" ht="15.75" customHeight="1">
      <c r="B3" s="5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5" ht="15.75" customHeight="1">
      <c r="C4" s="48"/>
      <c r="D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2:25" ht="29.25" customHeight="1">
      <c r="B5" s="253" t="str">
        <f>組合せ!BB23</f>
        <v>９：００開場</v>
      </c>
      <c r="C5" s="243"/>
      <c r="D5" s="243"/>
      <c r="E5" s="234" t="str">
        <f>組合せ!BB22</f>
        <v>【北斗市立総合体育館B】</v>
      </c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8"/>
      <c r="X5" s="8"/>
      <c r="Y5" s="8"/>
    </row>
    <row r="6" spans="2:25">
      <c r="W6" s="10" t="s">
        <v>4</v>
      </c>
      <c r="X6" s="10" t="s">
        <v>5</v>
      </c>
      <c r="Y6" s="10" t="s">
        <v>6</v>
      </c>
    </row>
    <row r="7" spans="2:25" ht="37.5" customHeight="1">
      <c r="B7" s="51" t="s">
        <v>111</v>
      </c>
      <c r="C7" s="254" t="str">
        <f>B8</f>
        <v xml:space="preserve">M A T </v>
      </c>
      <c r="D7" s="249"/>
      <c r="E7" s="249"/>
      <c r="F7" s="249" t="str">
        <f>B9</f>
        <v>プレイフルジュニア</v>
      </c>
      <c r="G7" s="249"/>
      <c r="H7" s="249"/>
      <c r="I7" s="249" t="str">
        <f>B10</f>
        <v>AVENDA ライム</v>
      </c>
      <c r="J7" s="249"/>
      <c r="K7" s="249"/>
      <c r="L7" s="249" t="str">
        <f>B11</f>
        <v>七 飯</v>
      </c>
      <c r="M7" s="249"/>
      <c r="N7" s="249"/>
      <c r="O7" s="239" t="str">
        <f>B12</f>
        <v>サン・スポ3nd</v>
      </c>
      <c r="P7" s="240"/>
      <c r="Q7" s="241"/>
      <c r="R7" s="7" t="s">
        <v>7</v>
      </c>
      <c r="S7" s="7" t="s">
        <v>8</v>
      </c>
      <c r="T7" s="7" t="s">
        <v>9</v>
      </c>
      <c r="U7" s="2" t="s">
        <v>0</v>
      </c>
      <c r="V7" s="2" t="s">
        <v>1</v>
      </c>
      <c r="W7" s="2" t="s">
        <v>2</v>
      </c>
      <c r="X7" s="2" t="s">
        <v>10</v>
      </c>
      <c r="Y7" s="2" t="s">
        <v>3</v>
      </c>
    </row>
    <row r="8" spans="2:25" ht="38.25" customHeight="1">
      <c r="B8" s="53" t="s">
        <v>254</v>
      </c>
      <c r="C8" s="250"/>
      <c r="D8" s="251"/>
      <c r="E8" s="252"/>
      <c r="F8" s="127"/>
      <c r="G8" s="3" t="str">
        <f>IF(F8="","",IF(F8=H8,"△",IF(F8&gt;H8,"○","●")))</f>
        <v/>
      </c>
      <c r="H8" s="128" t="str">
        <f>IF(M19="","",M19)</f>
        <v/>
      </c>
      <c r="I8" s="127" t="str">
        <f>IF(K24="","",K24)</f>
        <v/>
      </c>
      <c r="J8" s="5" t="str">
        <f>IF(I8="","",IF(I8=K8,"△",IF(I8&gt;K8,"○","●")))</f>
        <v/>
      </c>
      <c r="K8" s="128" t="str">
        <f>IF(M24="","",M24)</f>
        <v/>
      </c>
      <c r="L8" s="127" t="str">
        <f>IF(K26="","",K26)</f>
        <v/>
      </c>
      <c r="M8" s="5" t="str">
        <f>IF(L8="","",IF(L8=N8,"△",IF(L8&gt;N8,"○","●")))</f>
        <v/>
      </c>
      <c r="N8" s="128" t="str">
        <f>IF(M26="","",M26)</f>
        <v/>
      </c>
      <c r="O8" s="129" t="str">
        <f>IF(K21="","",K21)</f>
        <v/>
      </c>
      <c r="P8" s="5" t="str">
        <f t="shared" ref="P8:P11" si="0">IF(O8="","",IF(O8=Q8,"△",IF(O8&gt;Q8,"○","●")))</f>
        <v/>
      </c>
      <c r="Q8" s="130" t="str">
        <f>IF(M21="","",M21)</f>
        <v/>
      </c>
      <c r="R8" s="199">
        <f>COUNTIF($C8:$Q8,R$13)</f>
        <v>0</v>
      </c>
      <c r="S8" s="199">
        <f>COUNTIF($C8:$Q8,S$15)</f>
        <v>0</v>
      </c>
      <c r="T8" s="199">
        <f>COUNTIF($C8:$Q8,T$13)</f>
        <v>0</v>
      </c>
      <c r="U8" s="200">
        <f>R8*3+T8</f>
        <v>0</v>
      </c>
      <c r="V8" s="200">
        <f>SUMIF($C$13:$Q$13,V$7,$C8:$Q8)</f>
        <v>0</v>
      </c>
      <c r="W8" s="200">
        <f>SUMIF($C$13:$Q$13,W$7,$C8:$Q8)</f>
        <v>0</v>
      </c>
      <c r="X8" s="200">
        <f>IFERROR(V8-W8,"")</f>
        <v>0</v>
      </c>
      <c r="Y8" s="200">
        <f>SUMPRODUCT(($U$8:$U$12*10^5+$X$8:$X$12&gt;U8*10^5+X8)*1)+1</f>
        <v>1</v>
      </c>
    </row>
    <row r="9" spans="2:25" ht="38.25" customHeight="1">
      <c r="B9" s="53" t="s">
        <v>255</v>
      </c>
      <c r="C9" s="5" t="str">
        <f>IF(H8="","",H8)</f>
        <v/>
      </c>
      <c r="D9" s="1" t="str">
        <f>IF(C9="","",IF(C9=E9,"△",IF(C9&gt;E9,"○","●")))</f>
        <v/>
      </c>
      <c r="E9" s="4" t="str">
        <f>IF(F8="","",F8)</f>
        <v/>
      </c>
      <c r="F9" s="250"/>
      <c r="G9" s="251"/>
      <c r="H9" s="252"/>
      <c r="I9" s="127" t="str">
        <f>IF(K22="","",K22)</f>
        <v/>
      </c>
      <c r="J9" s="5" t="str">
        <f>IF(I9="","",IF(I9=K9,"△",IF(I9&gt;K9,"○","●")))</f>
        <v/>
      </c>
      <c r="K9" s="128" t="str">
        <f>IF(M22="","",M22)</f>
        <v/>
      </c>
      <c r="L9" s="127" t="str">
        <f>IF(K28="","",K28)</f>
        <v/>
      </c>
      <c r="M9" s="5" t="str">
        <f>IF(L9="","",IF(L9=N9,"△",IF(L9&gt;N9,"○","●")))</f>
        <v/>
      </c>
      <c r="N9" s="128" t="str">
        <f>IF(M28="","",M28)</f>
        <v/>
      </c>
      <c r="O9" s="129" t="str">
        <f>IF(K25="","",K25)</f>
        <v/>
      </c>
      <c r="P9" s="5" t="str">
        <f t="shared" si="0"/>
        <v/>
      </c>
      <c r="Q9" s="130" t="str">
        <f>IF(M25="","",M25)</f>
        <v/>
      </c>
      <c r="R9" s="199">
        <f t="shared" ref="R9:R12" si="1">COUNTIF($C9:$Q9,R$13)</f>
        <v>0</v>
      </c>
      <c r="S9" s="199">
        <f>COUNTIF($C9:$Q9,S$15)</f>
        <v>0</v>
      </c>
      <c r="T9" s="199">
        <f t="shared" ref="T9:T11" si="2">COUNTIF($C9:$Q9,T$13)</f>
        <v>0</v>
      </c>
      <c r="U9" s="200">
        <f t="shared" ref="U9:U12" si="3">R9*3+T9</f>
        <v>0</v>
      </c>
      <c r="V9" s="200">
        <f t="shared" ref="V9:W12" si="4">SUMIF($C$13:$Q$13,V$7,$C9:$Q9)</f>
        <v>0</v>
      </c>
      <c r="W9" s="200">
        <f>SUMIF($C$13:$Q$13,W$7,$C9:$Q9)</f>
        <v>0</v>
      </c>
      <c r="X9" s="200">
        <f t="shared" ref="X9:X12" si="5">IFERROR(V9-W9,"")</f>
        <v>0</v>
      </c>
      <c r="Y9" s="200">
        <f t="array" ref="Y9">SUMPRODUCT(($U$8:$U$12*10^5+$X$8:$X$12&gt;U9*10^5+X9)*1)+1</f>
        <v>1</v>
      </c>
    </row>
    <row r="10" spans="2:25" ht="37.5" customHeight="1">
      <c r="B10" s="53" t="s">
        <v>256</v>
      </c>
      <c r="C10" s="5" t="str">
        <f>IF(K8="","",K8)</f>
        <v/>
      </c>
      <c r="D10" s="1" t="str">
        <f>IF(C10="","",IF(C10=E10,"△",IF(C10&gt;E10,"○","●")))</f>
        <v/>
      </c>
      <c r="E10" s="4" t="str">
        <f>IF(I8="","",I8)</f>
        <v/>
      </c>
      <c r="F10" s="22" t="str">
        <f>IF(K9="","",K9)</f>
        <v/>
      </c>
      <c r="G10" s="1" t="str">
        <f>IF(F10="","",IF(F10=H10,"△",IF(F10&gt;H10,"○","●")))</f>
        <v/>
      </c>
      <c r="H10" s="4" t="str">
        <f>IF(I9="","",I9)</f>
        <v/>
      </c>
      <c r="I10" s="250"/>
      <c r="J10" s="251"/>
      <c r="K10" s="252"/>
      <c r="L10" s="127" t="str">
        <f>IF(K20="","",K20)</f>
        <v/>
      </c>
      <c r="M10" s="5" t="str">
        <f>IF(L10="","",IF(L10=N10,"△",IF(L10&gt;N10,"○","●")))</f>
        <v/>
      </c>
      <c r="N10" s="128" t="str">
        <f>IF(M20="","",M20)</f>
        <v/>
      </c>
      <c r="O10" s="129" t="str">
        <f>IF(K27="","",K27)</f>
        <v/>
      </c>
      <c r="P10" s="5" t="str">
        <f t="shared" si="0"/>
        <v/>
      </c>
      <c r="Q10" s="130" t="str">
        <f>IF(M27="","",M27)</f>
        <v/>
      </c>
      <c r="R10" s="199">
        <f t="shared" si="1"/>
        <v>0</v>
      </c>
      <c r="S10" s="199">
        <f>COUNTIF($C10:$Q10,S$15)</f>
        <v>0</v>
      </c>
      <c r="T10" s="199">
        <f t="shared" si="2"/>
        <v>0</v>
      </c>
      <c r="U10" s="200">
        <f t="shared" si="3"/>
        <v>0</v>
      </c>
      <c r="V10" s="200">
        <f t="shared" si="4"/>
        <v>0</v>
      </c>
      <c r="W10" s="200">
        <f t="shared" si="4"/>
        <v>0</v>
      </c>
      <c r="X10" s="200">
        <f t="shared" si="5"/>
        <v>0</v>
      </c>
      <c r="Y10" s="200">
        <f t="array" ref="Y10">SUMPRODUCT(($U$8:$U$12*10^5+$X$8:$X$12&gt;U10*10^5+X10)*1)+1</f>
        <v>1</v>
      </c>
    </row>
    <row r="11" spans="2:25" ht="38.25" customHeight="1">
      <c r="B11" s="53" t="s">
        <v>257</v>
      </c>
      <c r="C11" s="5" t="str">
        <f>IF(N8="","",N8)</f>
        <v/>
      </c>
      <c r="D11" s="1" t="str">
        <f>IF(C11="","",IF(C11=E11,"△",IF(C11&gt;E11,"○","●")))</f>
        <v/>
      </c>
      <c r="E11" s="4" t="str">
        <f>IF(L8="","",L8)</f>
        <v/>
      </c>
      <c r="F11" s="22" t="str">
        <f>IF(N9="","",N9)</f>
        <v/>
      </c>
      <c r="G11" s="1" t="str">
        <f>IF(F11="","",IF(F11=H11,"△",IF(F11&gt;H11,"○","●")))</f>
        <v/>
      </c>
      <c r="H11" s="4" t="str">
        <f>IF(L9="","",L9)</f>
        <v/>
      </c>
      <c r="I11" s="22" t="str">
        <f>IF(N10="","",N10)</f>
        <v/>
      </c>
      <c r="J11" s="1" t="str">
        <f>IF(I11="","",IF(I11=K11,"△",IF(I11&gt;K11,"○","●")))</f>
        <v/>
      </c>
      <c r="K11" s="4" t="str">
        <f>IF(L10="","",L10)</f>
        <v/>
      </c>
      <c r="L11" s="250"/>
      <c r="M11" s="251"/>
      <c r="N11" s="252"/>
      <c r="O11" s="129" t="str">
        <f>IF(K23="","",K23)</f>
        <v/>
      </c>
      <c r="P11" s="5" t="str">
        <f t="shared" si="0"/>
        <v/>
      </c>
      <c r="Q11" s="175" t="str">
        <f>IF(M23="","",M23)</f>
        <v/>
      </c>
      <c r="R11" s="199">
        <f t="shared" si="1"/>
        <v>0</v>
      </c>
      <c r="S11" s="199">
        <f>COUNTIF($C11:$Q11,S$15)</f>
        <v>0</v>
      </c>
      <c r="T11" s="199">
        <f t="shared" si="2"/>
        <v>0</v>
      </c>
      <c r="U11" s="200">
        <f t="shared" si="3"/>
        <v>0</v>
      </c>
      <c r="V11" s="200">
        <f t="shared" si="4"/>
        <v>0</v>
      </c>
      <c r="W11" s="200">
        <f t="shared" si="4"/>
        <v>0</v>
      </c>
      <c r="X11" s="200">
        <f t="shared" si="5"/>
        <v>0</v>
      </c>
      <c r="Y11" s="200">
        <f t="array" ref="Y11">SUMPRODUCT(($U$8:$U$12*10^5+$X$8:$X$12&gt;U11*10^5+X11)*1)+1</f>
        <v>1</v>
      </c>
    </row>
    <row r="12" spans="2:25" ht="38.25" customHeight="1">
      <c r="B12" s="53" t="s">
        <v>258</v>
      </c>
      <c r="C12" s="5" t="str">
        <f>IF(Q8="","",Q8)</f>
        <v/>
      </c>
      <c r="D12" s="1" t="str">
        <f>IF(C12="","",IF(C12=E12,"△",IF(C12&gt;E12,"○","●")))</f>
        <v/>
      </c>
      <c r="E12" s="4" t="str">
        <f>IF(O8="","",O8)</f>
        <v/>
      </c>
      <c r="F12" s="22" t="str">
        <f>IF(Q9="","",Q9)</f>
        <v/>
      </c>
      <c r="G12" s="1" t="str">
        <f>IF(F12="","",IF(F12=H12,"△",IF(F12&gt;H12,"○","●")))</f>
        <v/>
      </c>
      <c r="H12" s="4" t="str">
        <f>IF(O9="","",O9)</f>
        <v/>
      </c>
      <c r="I12" s="22" t="str">
        <f>IF(Q10="","",Q10)</f>
        <v/>
      </c>
      <c r="J12" s="1" t="str">
        <f>IF(I12="","",IF(I12=K12,"△",IF(I12&gt;K12,"○","●")))</f>
        <v/>
      </c>
      <c r="K12" s="4" t="str">
        <f>IF(O10="","",O10)</f>
        <v/>
      </c>
      <c r="L12" s="22" t="str">
        <f>IF(Q11="","",Q11)</f>
        <v/>
      </c>
      <c r="M12" s="1" t="str">
        <f>IF(L12="","",IF(L12=N12,"△",IF(L12&gt;N12,"○","●")))</f>
        <v/>
      </c>
      <c r="N12" s="4" t="str">
        <f>IF(O11="","",O11)</f>
        <v/>
      </c>
      <c r="O12" s="257"/>
      <c r="P12" s="258"/>
      <c r="Q12" s="259"/>
      <c r="R12" s="199">
        <f t="shared" si="1"/>
        <v>0</v>
      </c>
      <c r="S12" s="199">
        <f>COUNTIF($C12:$Q12,S$15)</f>
        <v>0</v>
      </c>
      <c r="T12" s="199">
        <f>COUNTIF($C12:$Q12,T$13)</f>
        <v>0</v>
      </c>
      <c r="U12" s="200">
        <f t="shared" si="3"/>
        <v>0</v>
      </c>
      <c r="V12" s="200">
        <f t="shared" si="4"/>
        <v>0</v>
      </c>
      <c r="W12" s="200">
        <f t="shared" si="4"/>
        <v>0</v>
      </c>
      <c r="X12" s="200">
        <f t="shared" si="5"/>
        <v>0</v>
      </c>
      <c r="Y12" s="200">
        <f t="array" ref="Y12">SUMPRODUCT(($U$8:$U$12*10^5+$X$8:$X$12&gt;U12*10^5+X12)*1)+1</f>
        <v>1</v>
      </c>
    </row>
    <row r="13" spans="2:25" ht="23.25" customHeight="1">
      <c r="B13" s="119"/>
      <c r="C13" s="12" t="s">
        <v>11</v>
      </c>
      <c r="D13" s="123"/>
      <c r="E13" s="12" t="s">
        <v>12</v>
      </c>
      <c r="F13" s="12" t="s">
        <v>11</v>
      </c>
      <c r="G13" s="123"/>
      <c r="H13" s="12" t="s">
        <v>12</v>
      </c>
      <c r="I13" s="12" t="s">
        <v>11</v>
      </c>
      <c r="J13" s="123"/>
      <c r="K13" s="12" t="s">
        <v>12</v>
      </c>
      <c r="L13" s="12" t="s">
        <v>11</v>
      </c>
      <c r="M13" s="123"/>
      <c r="N13" s="12" t="s">
        <v>12</v>
      </c>
      <c r="O13" s="12" t="s">
        <v>11</v>
      </c>
      <c r="P13" s="123"/>
      <c r="Q13" s="12" t="s">
        <v>12</v>
      </c>
      <c r="R13" s="13" t="s">
        <v>13</v>
      </c>
      <c r="S13" s="13" t="s">
        <v>25</v>
      </c>
      <c r="T13" s="13" t="s">
        <v>26</v>
      </c>
      <c r="U13" s="120"/>
      <c r="V13" s="120"/>
      <c r="W13" s="120"/>
      <c r="X13" s="120"/>
      <c r="Y13" s="120"/>
    </row>
    <row r="14" spans="2:25" ht="23.25" customHeight="1">
      <c r="B14" s="119"/>
      <c r="C14" s="179"/>
      <c r="D14" s="120"/>
      <c r="E14" s="179"/>
      <c r="F14" s="179"/>
      <c r="G14" s="120"/>
      <c r="H14" s="179"/>
      <c r="I14" s="179"/>
      <c r="J14" s="120"/>
      <c r="K14" s="179"/>
      <c r="L14" s="179"/>
      <c r="M14" s="120"/>
      <c r="N14" s="179"/>
      <c r="O14" s="179"/>
      <c r="P14" s="120"/>
      <c r="Q14" s="179"/>
      <c r="R14" s="180"/>
      <c r="S14" s="180"/>
      <c r="T14" s="180"/>
      <c r="U14" s="120"/>
      <c r="V14" s="120"/>
      <c r="W14" s="120"/>
      <c r="X14" s="120"/>
      <c r="Y14" s="120"/>
    </row>
    <row r="15" spans="2:25" ht="23.25" customHeight="1">
      <c r="B15" s="255" t="s">
        <v>185</v>
      </c>
      <c r="C15" s="256"/>
      <c r="D15" s="256"/>
      <c r="E15" s="256"/>
      <c r="F15" s="256"/>
      <c r="G15" s="256"/>
      <c r="H15" s="256"/>
      <c r="I15" s="179"/>
      <c r="J15" s="238" t="s">
        <v>174</v>
      </c>
      <c r="K15" s="238"/>
      <c r="L15" s="238"/>
      <c r="M15" s="262" t="s">
        <v>175</v>
      </c>
      <c r="N15" s="237"/>
      <c r="O15" s="237"/>
      <c r="P15" s="242" t="str">
        <f>B8</f>
        <v xml:space="preserve">M A T </v>
      </c>
      <c r="Q15" s="274"/>
      <c r="R15" s="190" t="s">
        <v>145</v>
      </c>
      <c r="S15" s="242" t="str">
        <f>B9</f>
        <v>プレイフルジュニア</v>
      </c>
      <c r="T15" s="243"/>
      <c r="U15" s="120"/>
      <c r="V15" s="120"/>
      <c r="W15" s="120"/>
      <c r="X15" s="120"/>
      <c r="Y15" s="120"/>
    </row>
    <row r="16" spans="2:25" ht="30" customHeight="1">
      <c r="C16" s="11" t="s">
        <v>11</v>
      </c>
      <c r="D16" s="12"/>
      <c r="E16" s="12" t="s">
        <v>12</v>
      </c>
      <c r="F16" s="12" t="s">
        <v>11</v>
      </c>
      <c r="G16" s="12"/>
      <c r="H16" s="12" t="s">
        <v>12</v>
      </c>
      <c r="I16" s="12" t="s">
        <v>11</v>
      </c>
      <c r="J16" s="238" t="s">
        <v>174</v>
      </c>
      <c r="K16" s="238"/>
      <c r="L16" s="238"/>
      <c r="M16" s="262" t="s">
        <v>177</v>
      </c>
      <c r="N16" s="262"/>
      <c r="O16" s="237"/>
      <c r="P16" s="242" t="str">
        <f>B10</f>
        <v>AVENDA ライム</v>
      </c>
      <c r="Q16" s="274"/>
      <c r="R16" s="190" t="s">
        <v>144</v>
      </c>
      <c r="S16" s="242" t="str">
        <f>B11</f>
        <v>七 飯</v>
      </c>
      <c r="T16" s="243"/>
      <c r="U16" s="122"/>
      <c r="V16" s="122"/>
      <c r="W16" s="122"/>
      <c r="X16" s="122"/>
      <c r="Y16" s="122"/>
    </row>
    <row r="17" spans="2:25" ht="30" customHeight="1">
      <c r="B17" s="279" t="s">
        <v>168</v>
      </c>
      <c r="C17" s="330"/>
      <c r="D17" s="330"/>
      <c r="E17" s="330"/>
      <c r="F17" s="330"/>
      <c r="G17" s="330"/>
      <c r="H17" s="330"/>
      <c r="I17" s="330"/>
      <c r="J17" s="238" t="s">
        <v>174</v>
      </c>
      <c r="K17" s="238"/>
      <c r="L17" s="238"/>
      <c r="M17" s="262" t="s">
        <v>176</v>
      </c>
      <c r="N17" s="262"/>
      <c r="O17" s="237"/>
      <c r="P17" s="277" t="str">
        <f>B12</f>
        <v>サン・スポ3nd</v>
      </c>
      <c r="Q17" s="278"/>
      <c r="R17" s="190" t="s">
        <v>144</v>
      </c>
      <c r="S17" s="190"/>
      <c r="T17" s="69">
        <f>B13</f>
        <v>0</v>
      </c>
      <c r="U17" s="77"/>
      <c r="V17" s="76"/>
      <c r="W17" s="76"/>
      <c r="X17" s="76"/>
    </row>
    <row r="18" spans="2:25" ht="30" customHeight="1">
      <c r="B18" s="244" t="str">
        <f>B7</f>
        <v>Gブロック</v>
      </c>
      <c r="C18" s="245"/>
      <c r="D18" s="246" t="s">
        <v>14</v>
      </c>
      <c r="E18" s="247"/>
      <c r="F18" s="248"/>
      <c r="G18" s="260" t="s">
        <v>15</v>
      </c>
      <c r="H18" s="247"/>
      <c r="I18" s="247"/>
      <c r="J18" s="247"/>
      <c r="K18" s="247"/>
      <c r="L18" s="17" t="s">
        <v>27</v>
      </c>
      <c r="M18" s="261" t="s">
        <v>15</v>
      </c>
      <c r="N18" s="240"/>
      <c r="O18" s="240"/>
      <c r="P18" s="240"/>
      <c r="Q18" s="240"/>
      <c r="R18" s="322" t="s">
        <v>16</v>
      </c>
      <c r="S18" s="323"/>
      <c r="T18" s="320" t="s">
        <v>16</v>
      </c>
      <c r="U18" s="321"/>
      <c r="V18" s="184"/>
      <c r="W18" s="319"/>
      <c r="X18" s="319"/>
    </row>
    <row r="19" spans="2:25" ht="30" customHeight="1">
      <c r="B19" s="284" t="s">
        <v>17</v>
      </c>
      <c r="C19" s="285"/>
      <c r="D19" s="286">
        <v>0.41666666666666669</v>
      </c>
      <c r="E19" s="287"/>
      <c r="F19" s="288"/>
      <c r="G19" s="289" t="str">
        <f>B8</f>
        <v xml:space="preserve">M A T </v>
      </c>
      <c r="H19" s="290"/>
      <c r="I19" s="290"/>
      <c r="J19" s="290"/>
      <c r="K19" s="69"/>
      <c r="L19" s="55" t="s">
        <v>18</v>
      </c>
      <c r="M19" s="72"/>
      <c r="N19" s="331" t="str">
        <f>B9</f>
        <v>プレイフルジュニア</v>
      </c>
      <c r="O19" s="332"/>
      <c r="P19" s="332"/>
      <c r="Q19" s="332"/>
      <c r="R19" s="326" t="str">
        <f>B10</f>
        <v>AVENDA ライム</v>
      </c>
      <c r="S19" s="327"/>
      <c r="T19" s="328" t="str">
        <f>B11</f>
        <v>七 飯</v>
      </c>
      <c r="U19" s="329"/>
      <c r="V19" s="183"/>
      <c r="W19" s="242"/>
      <c r="X19" s="242"/>
    </row>
    <row r="20" spans="2:25" ht="30" customHeight="1">
      <c r="B20" s="263" t="s">
        <v>19</v>
      </c>
      <c r="C20" s="264"/>
      <c r="D20" s="265">
        <v>0.43055555555555558</v>
      </c>
      <c r="E20" s="266"/>
      <c r="F20" s="267"/>
      <c r="G20" s="268" t="str">
        <f>B10</f>
        <v>AVENDA ライム</v>
      </c>
      <c r="H20" s="269"/>
      <c r="I20" s="269"/>
      <c r="J20" s="269"/>
      <c r="K20" s="70"/>
      <c r="L20" s="56" t="s">
        <v>18</v>
      </c>
      <c r="M20" s="70"/>
      <c r="N20" s="269" t="str">
        <f>B11</f>
        <v>七 飯</v>
      </c>
      <c r="O20" s="270"/>
      <c r="P20" s="270"/>
      <c r="Q20" s="270"/>
      <c r="R20" s="268" t="str">
        <f>B8</f>
        <v xml:space="preserve">M A T </v>
      </c>
      <c r="S20" s="271"/>
      <c r="T20" s="324" t="str">
        <f>B9</f>
        <v>プレイフルジュニア</v>
      </c>
      <c r="U20" s="325"/>
      <c r="V20" s="183"/>
      <c r="W20" s="242"/>
      <c r="X20" s="242"/>
    </row>
    <row r="21" spans="2:25" ht="30" customHeight="1">
      <c r="B21" s="263" t="s">
        <v>20</v>
      </c>
      <c r="C21" s="264"/>
      <c r="D21" s="265">
        <v>0.44444444444444398</v>
      </c>
      <c r="E21" s="266"/>
      <c r="F21" s="267"/>
      <c r="G21" s="268" t="str">
        <f>B8</f>
        <v xml:space="preserve">M A T </v>
      </c>
      <c r="H21" s="269"/>
      <c r="I21" s="269"/>
      <c r="J21" s="269"/>
      <c r="K21" s="70"/>
      <c r="L21" s="56" t="s">
        <v>18</v>
      </c>
      <c r="M21" s="70"/>
      <c r="N21" s="269" t="str">
        <f>B12</f>
        <v>サン・スポ3nd</v>
      </c>
      <c r="O21" s="270"/>
      <c r="P21" s="270"/>
      <c r="Q21" s="270"/>
      <c r="R21" s="268" t="str">
        <f>B9</f>
        <v>プレイフルジュニア</v>
      </c>
      <c r="S21" s="271"/>
      <c r="T21" s="324" t="str">
        <f>B11</f>
        <v>七 飯</v>
      </c>
      <c r="U21" s="325"/>
      <c r="V21" s="183"/>
      <c r="W21" s="242"/>
      <c r="X21" s="242"/>
    </row>
    <row r="22" spans="2:25" ht="30" customHeight="1">
      <c r="B22" s="263" t="s">
        <v>21</v>
      </c>
      <c r="C22" s="264"/>
      <c r="D22" s="265">
        <v>0.45833333333333298</v>
      </c>
      <c r="E22" s="266"/>
      <c r="F22" s="267"/>
      <c r="G22" s="268" t="str">
        <f>B9</f>
        <v>プレイフルジュニア</v>
      </c>
      <c r="H22" s="269"/>
      <c r="I22" s="269"/>
      <c r="J22" s="269"/>
      <c r="K22" s="70"/>
      <c r="L22" s="56" t="s">
        <v>18</v>
      </c>
      <c r="M22" s="70"/>
      <c r="N22" s="269" t="str">
        <f>B10</f>
        <v>AVENDA ライム</v>
      </c>
      <c r="O22" s="270"/>
      <c r="P22" s="270"/>
      <c r="Q22" s="270"/>
      <c r="R22" s="268" t="str">
        <f>B8</f>
        <v xml:space="preserve">M A T </v>
      </c>
      <c r="S22" s="271"/>
      <c r="T22" s="333" t="str">
        <f>B12</f>
        <v>サン・スポ3nd</v>
      </c>
      <c r="U22" s="334"/>
      <c r="V22" s="183"/>
      <c r="W22" s="242"/>
      <c r="X22" s="242"/>
    </row>
    <row r="23" spans="2:25" ht="30" customHeight="1">
      <c r="B23" s="263" t="s">
        <v>22</v>
      </c>
      <c r="C23" s="264"/>
      <c r="D23" s="265">
        <v>0.47222222222222199</v>
      </c>
      <c r="E23" s="266"/>
      <c r="F23" s="267"/>
      <c r="G23" s="268" t="str">
        <f>B11</f>
        <v>七 飯</v>
      </c>
      <c r="H23" s="269"/>
      <c r="I23" s="269"/>
      <c r="J23" s="269"/>
      <c r="K23" s="70"/>
      <c r="L23" s="56" t="s">
        <v>18</v>
      </c>
      <c r="M23" s="70"/>
      <c r="N23" s="269" t="str">
        <f>B12</f>
        <v>サン・スポ3nd</v>
      </c>
      <c r="O23" s="270"/>
      <c r="P23" s="270"/>
      <c r="Q23" s="270"/>
      <c r="R23" s="268" t="str">
        <f>B9</f>
        <v>プレイフルジュニア</v>
      </c>
      <c r="S23" s="271"/>
      <c r="T23" s="333" t="str">
        <f>B10</f>
        <v>AVENDA ライム</v>
      </c>
      <c r="U23" s="334"/>
      <c r="V23" s="183"/>
      <c r="W23" s="242"/>
      <c r="X23" s="242"/>
    </row>
    <row r="24" spans="2:25" ht="30" customHeight="1">
      <c r="B24" s="263" t="s">
        <v>23</v>
      </c>
      <c r="C24" s="264"/>
      <c r="D24" s="265">
        <v>0.48611111111111099</v>
      </c>
      <c r="E24" s="266"/>
      <c r="F24" s="267"/>
      <c r="G24" s="268" t="str">
        <f>B8</f>
        <v xml:space="preserve">M A T </v>
      </c>
      <c r="H24" s="269"/>
      <c r="I24" s="269"/>
      <c r="J24" s="269"/>
      <c r="K24" s="70"/>
      <c r="L24" s="56" t="s">
        <v>18</v>
      </c>
      <c r="M24" s="70"/>
      <c r="N24" s="269" t="str">
        <f>B10</f>
        <v>AVENDA ライム</v>
      </c>
      <c r="O24" s="270"/>
      <c r="P24" s="270"/>
      <c r="Q24" s="270"/>
      <c r="R24" s="268" t="str">
        <f>B11</f>
        <v>七 飯</v>
      </c>
      <c r="S24" s="271"/>
      <c r="T24" s="333" t="str">
        <f>B12</f>
        <v>サン・スポ3nd</v>
      </c>
      <c r="U24" s="334"/>
      <c r="V24" s="183"/>
      <c r="W24" s="242"/>
      <c r="X24" s="242"/>
    </row>
    <row r="25" spans="2:25" ht="30" customHeight="1">
      <c r="B25" s="263" t="s">
        <v>149</v>
      </c>
      <c r="C25" s="264"/>
      <c r="D25" s="265">
        <v>0.5</v>
      </c>
      <c r="E25" s="266"/>
      <c r="F25" s="267"/>
      <c r="G25" s="314" t="str">
        <f>B9</f>
        <v>プレイフルジュニア</v>
      </c>
      <c r="H25" s="315"/>
      <c r="I25" s="315"/>
      <c r="J25" s="315"/>
      <c r="K25" s="69"/>
      <c r="L25" s="57" t="s">
        <v>18</v>
      </c>
      <c r="M25" s="69"/>
      <c r="N25" s="269" t="str">
        <f>B12</f>
        <v>サン・スポ3nd</v>
      </c>
      <c r="O25" s="270"/>
      <c r="P25" s="270"/>
      <c r="Q25" s="270"/>
      <c r="R25" s="268" t="str">
        <f>B8</f>
        <v xml:space="preserve">M A T </v>
      </c>
      <c r="S25" s="271"/>
      <c r="T25" s="333" t="str">
        <f>B10</f>
        <v>AVENDA ライム</v>
      </c>
      <c r="U25" s="334"/>
      <c r="V25" s="183"/>
      <c r="W25" s="242"/>
      <c r="X25" s="242"/>
    </row>
    <row r="26" spans="2:25" ht="30" customHeight="1">
      <c r="B26" s="263" t="s">
        <v>150</v>
      </c>
      <c r="C26" s="264"/>
      <c r="D26" s="265">
        <v>0.51388888888888895</v>
      </c>
      <c r="E26" s="266"/>
      <c r="F26" s="267"/>
      <c r="G26" s="268" t="str">
        <f>B8</f>
        <v xml:space="preserve">M A T </v>
      </c>
      <c r="H26" s="269"/>
      <c r="I26" s="269"/>
      <c r="J26" s="269"/>
      <c r="K26" s="70"/>
      <c r="L26" s="56" t="s">
        <v>18</v>
      </c>
      <c r="M26" s="70"/>
      <c r="N26" s="269" t="str">
        <f>B11</f>
        <v>七 飯</v>
      </c>
      <c r="O26" s="270"/>
      <c r="P26" s="270"/>
      <c r="Q26" s="270"/>
      <c r="R26" s="268" t="str">
        <f>B9</f>
        <v>プレイフルジュニア</v>
      </c>
      <c r="S26" s="271"/>
      <c r="T26" s="333" t="str">
        <f>B12</f>
        <v>サン・スポ3nd</v>
      </c>
      <c r="U26" s="334"/>
      <c r="V26" s="183"/>
      <c r="W26" s="242"/>
      <c r="X26" s="242"/>
    </row>
    <row r="27" spans="2:25" ht="30" customHeight="1">
      <c r="B27" s="263" t="s">
        <v>151</v>
      </c>
      <c r="C27" s="264"/>
      <c r="D27" s="265">
        <v>0.52777777777777801</v>
      </c>
      <c r="E27" s="266"/>
      <c r="F27" s="267"/>
      <c r="G27" s="272" t="str">
        <f>B10</f>
        <v>AVENDA ライム</v>
      </c>
      <c r="H27" s="273"/>
      <c r="I27" s="273"/>
      <c r="J27" s="273"/>
      <c r="K27" s="125"/>
      <c r="L27" s="56" t="s">
        <v>18</v>
      </c>
      <c r="M27" s="125"/>
      <c r="N27" s="269" t="str">
        <f>B12</f>
        <v>サン・スポ3nd</v>
      </c>
      <c r="O27" s="270"/>
      <c r="P27" s="270"/>
      <c r="Q27" s="270"/>
      <c r="R27" s="268" t="str">
        <f>B8</f>
        <v xml:space="preserve">M A T </v>
      </c>
      <c r="S27" s="271"/>
      <c r="T27" s="333" t="str">
        <f>B11</f>
        <v>七 飯</v>
      </c>
      <c r="U27" s="334"/>
      <c r="V27" s="183"/>
      <c r="W27" s="242"/>
      <c r="X27" s="242"/>
    </row>
    <row r="28" spans="2:25" ht="30" customHeight="1">
      <c r="B28" s="338" t="s">
        <v>152</v>
      </c>
      <c r="C28" s="339"/>
      <c r="D28" s="306">
        <v>0.54166666666666696</v>
      </c>
      <c r="E28" s="307"/>
      <c r="F28" s="308"/>
      <c r="G28" s="340" t="str">
        <f>B9</f>
        <v>プレイフルジュニア</v>
      </c>
      <c r="H28" s="341"/>
      <c r="I28" s="341"/>
      <c r="J28" s="341"/>
      <c r="K28" s="118"/>
      <c r="L28" s="126" t="s">
        <v>18</v>
      </c>
      <c r="M28" s="118"/>
      <c r="N28" s="310" t="str">
        <f>B11</f>
        <v>七 飯</v>
      </c>
      <c r="O28" s="342"/>
      <c r="P28" s="342"/>
      <c r="Q28" s="342"/>
      <c r="R28" s="309" t="str">
        <f>B10</f>
        <v>AVENDA ライム</v>
      </c>
      <c r="S28" s="335"/>
      <c r="T28" s="336" t="str">
        <f>B12</f>
        <v>サン・スポ3nd</v>
      </c>
      <c r="U28" s="337"/>
      <c r="V28" s="183"/>
      <c r="W28" s="242"/>
      <c r="X28" s="242"/>
    </row>
    <row r="29" spans="2:25" ht="20.25" customHeight="1">
      <c r="X29" s="8"/>
      <c r="Y29" s="8"/>
    </row>
    <row r="30" spans="2:25" ht="20.25" customHeight="1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</row>
    <row r="31" spans="2:25" ht="20.25" customHeight="1"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</row>
    <row r="32" spans="2:25" ht="28.5" customHeight="1">
      <c r="B32" s="253" t="str">
        <f>組合せ!CB23</f>
        <v>１３：３０開場</v>
      </c>
      <c r="C32" s="243"/>
      <c r="D32" s="243"/>
      <c r="E32" s="234" t="str">
        <f>組合せ!CB22</f>
        <v>【北斗市立総合体育館B】</v>
      </c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8"/>
      <c r="U32" s="8"/>
      <c r="V32" s="8"/>
      <c r="W32" s="9"/>
    </row>
    <row r="33" spans="2:22">
      <c r="T33" s="10" t="s">
        <v>4</v>
      </c>
      <c r="U33" s="10" t="s">
        <v>5</v>
      </c>
      <c r="V33" s="10" t="s">
        <v>6</v>
      </c>
    </row>
    <row r="34" spans="2:22" ht="37.5" customHeight="1">
      <c r="B34" s="51" t="s">
        <v>129</v>
      </c>
      <c r="C34" s="254" t="str">
        <f>B35</f>
        <v>桔梗 leaf</v>
      </c>
      <c r="D34" s="249"/>
      <c r="E34" s="249"/>
      <c r="F34" s="249" t="str">
        <f>B36</f>
        <v>鷲 の 木</v>
      </c>
      <c r="G34" s="249"/>
      <c r="H34" s="249"/>
      <c r="I34" s="249" t="str">
        <f>B37</f>
        <v>Eagle 2nd</v>
      </c>
      <c r="J34" s="249"/>
      <c r="K34" s="249"/>
      <c r="L34" s="249" t="str">
        <f>B38</f>
        <v>ジュニオール ブルー</v>
      </c>
      <c r="M34" s="249"/>
      <c r="N34" s="249"/>
      <c r="O34" s="7" t="s">
        <v>7</v>
      </c>
      <c r="P34" s="7" t="s">
        <v>8</v>
      </c>
      <c r="Q34" s="7" t="s">
        <v>9</v>
      </c>
      <c r="R34" s="2" t="s">
        <v>0</v>
      </c>
      <c r="S34" s="2" t="s">
        <v>1</v>
      </c>
      <c r="T34" s="2" t="s">
        <v>2</v>
      </c>
      <c r="U34" s="2" t="s">
        <v>10</v>
      </c>
      <c r="V34" s="2" t="s">
        <v>3</v>
      </c>
    </row>
    <row r="35" spans="2:22" ht="38.25" customHeight="1">
      <c r="B35" s="53" t="s">
        <v>250</v>
      </c>
      <c r="C35" s="250"/>
      <c r="D35" s="251"/>
      <c r="E35" s="252"/>
      <c r="F35" s="80"/>
      <c r="G35" s="3" t="str">
        <f>IF(F35="","",IF(F35=H35,"△",IF(F35&gt;H35,"○","●")))</f>
        <v/>
      </c>
      <c r="H35" s="81" t="str">
        <f>IF(M43="","",M43)</f>
        <v/>
      </c>
      <c r="I35" s="80" t="str">
        <f>IF(K46="","",K46)</f>
        <v/>
      </c>
      <c r="J35" s="5" t="str">
        <f>IF(I35="","",IF(I35=K35,"△",IF(I35&gt;K35,"○","●")))</f>
        <v/>
      </c>
      <c r="K35" s="81" t="str">
        <f>IF(M46="","",M46)</f>
        <v/>
      </c>
      <c r="L35" s="80" t="str">
        <f>IF(K49="","",K49)</f>
        <v/>
      </c>
      <c r="M35" s="5" t="str">
        <f>IF(L35="","",IF(L35=N35,"△",IF(L35&gt;N35,"○","●")))</f>
        <v/>
      </c>
      <c r="N35" s="81" t="str">
        <f>IF(M49="","",M49)</f>
        <v/>
      </c>
      <c r="O35" s="199">
        <f>COUNTIF($C35:$N35,O$39)</f>
        <v>0</v>
      </c>
      <c r="P35" s="199">
        <f>COUNTIF($C35:$N35,P$39)</f>
        <v>0</v>
      </c>
      <c r="Q35" s="199">
        <f>COUNTIF($C35:$N35,Q$39)</f>
        <v>0</v>
      </c>
      <c r="R35" s="200">
        <f>O35*3+Q35</f>
        <v>0</v>
      </c>
      <c r="S35" s="200">
        <f>SUMIF($C$39:$N$39,S$34,$C35:$N35)</f>
        <v>0</v>
      </c>
      <c r="T35" s="200">
        <f>SUMIF($C$39:$N$39,T$34,$C35:$N35)</f>
        <v>0</v>
      </c>
      <c r="U35" s="200">
        <f>IFERROR(S35-T35,"")</f>
        <v>0</v>
      </c>
      <c r="V35" s="200">
        <f>SUMPRODUCT(($R$35:$R$38*10^5+$U$35:$U$38&gt;R35*10^5+U35)*1)+1</f>
        <v>1</v>
      </c>
    </row>
    <row r="36" spans="2:22" ht="38.25" customHeight="1">
      <c r="B36" s="53" t="s">
        <v>251</v>
      </c>
      <c r="C36" s="5" t="str">
        <f>IF(H35="","",H35)</f>
        <v/>
      </c>
      <c r="D36" s="1" t="str">
        <f>IF(C36="","",IF(C36=E36,"△",IF(C36&gt;E36,"○","●")))</f>
        <v/>
      </c>
      <c r="E36" s="4" t="str">
        <f>IF(F35="","",F35)</f>
        <v/>
      </c>
      <c r="F36" s="250"/>
      <c r="G36" s="251"/>
      <c r="H36" s="252"/>
      <c r="I36" s="80" t="str">
        <f>IF(K50="","",K50)</f>
        <v/>
      </c>
      <c r="J36" s="5" t="str">
        <f>IF(I36="","",IF(I36=K36,"△",IF(I36&gt;K36,"○","●")))</f>
        <v/>
      </c>
      <c r="K36" s="82" t="str">
        <f>IF(M50="","",M50)</f>
        <v/>
      </c>
      <c r="L36" s="83" t="str">
        <f>IF(K47="","",K47)</f>
        <v/>
      </c>
      <c r="M36" s="5" t="str">
        <f>IF(L36="","",IF(L36=N36,"△",IF(L36&gt;N36,"○","●")))</f>
        <v/>
      </c>
      <c r="N36" s="84" t="str">
        <f>IF(M47="","",M47)</f>
        <v/>
      </c>
      <c r="O36" s="199">
        <f t="shared" ref="O36:Q38" si="6">COUNTIF($C36:$N36,O$12)</f>
        <v>0</v>
      </c>
      <c r="P36" s="199">
        <f t="shared" si="6"/>
        <v>0</v>
      </c>
      <c r="Q36" s="199">
        <f t="shared" si="6"/>
        <v>0</v>
      </c>
      <c r="R36" s="200">
        <f>O36*3+Q36</f>
        <v>0</v>
      </c>
      <c r="S36" s="200">
        <f t="shared" ref="S36:T38" si="7">SUMIF($C$12:$N$12,S$7,$C36:$N36)</f>
        <v>0</v>
      </c>
      <c r="T36" s="200">
        <f t="shared" si="7"/>
        <v>0</v>
      </c>
      <c r="U36" s="200">
        <f t="shared" ref="U36:U38" si="8">IFERROR(S36-T36,"")</f>
        <v>0</v>
      </c>
      <c r="V36" s="200">
        <f>SUMPRODUCT(($R$8:$R$11*10^5+$U$8:$U$11&gt;R36*10^5+U36)*1)+1</f>
        <v>1</v>
      </c>
    </row>
    <row r="37" spans="2:22" ht="37.5" customHeight="1">
      <c r="B37" s="53" t="s">
        <v>252</v>
      </c>
      <c r="C37" s="5" t="str">
        <f>IF(K35="","",K35)</f>
        <v/>
      </c>
      <c r="D37" s="1" t="str">
        <f>IF(C37="","",IF(C37=E37,"△",IF(C37&gt;E37,"○","●")))</f>
        <v/>
      </c>
      <c r="E37" s="4" t="str">
        <f>IF(I35="","",I35)</f>
        <v/>
      </c>
      <c r="F37" s="22" t="str">
        <f>IF(K36="","",K36)</f>
        <v/>
      </c>
      <c r="G37" s="1" t="str">
        <f>IF(F37="","",IF(F37=H37,"△",IF(F37&gt;H37,"○","●")))</f>
        <v/>
      </c>
      <c r="H37" s="4" t="str">
        <f>IF(I36="","",I36)</f>
        <v/>
      </c>
      <c r="I37" s="250"/>
      <c r="J37" s="251"/>
      <c r="K37" s="252"/>
      <c r="L37" s="80" t="str">
        <f>IF(K44="","",K44)</f>
        <v/>
      </c>
      <c r="M37" s="5" t="str">
        <f>IF(L37="","",IF(L37=N37,"△",IF(L37&gt;N37,"○","●")))</f>
        <v/>
      </c>
      <c r="N37" s="84" t="str">
        <f>IF(M44="","",M44)</f>
        <v/>
      </c>
      <c r="O37" s="199">
        <f t="shared" si="6"/>
        <v>0</v>
      </c>
      <c r="P37" s="199">
        <f t="shared" si="6"/>
        <v>0</v>
      </c>
      <c r="Q37" s="199">
        <f t="shared" si="6"/>
        <v>0</v>
      </c>
      <c r="R37" s="200">
        <f t="shared" ref="R37:R38" si="9">O37*3+Q37</f>
        <v>0</v>
      </c>
      <c r="S37" s="200">
        <f t="shared" si="7"/>
        <v>0</v>
      </c>
      <c r="T37" s="200">
        <f t="shared" si="7"/>
        <v>0</v>
      </c>
      <c r="U37" s="200">
        <f t="shared" si="8"/>
        <v>0</v>
      </c>
      <c r="V37" s="200">
        <f>SUMPRODUCT(($R$8:$R$11*10^5+$U$8:$U$11&gt;R37*10^5+U37)*1)+1</f>
        <v>1</v>
      </c>
    </row>
    <row r="38" spans="2:22" ht="38.25" customHeight="1">
      <c r="B38" s="53" t="s">
        <v>253</v>
      </c>
      <c r="C38" s="5" t="str">
        <f>IF(N35="","",N35)</f>
        <v/>
      </c>
      <c r="D38" s="1" t="str">
        <f>IF(C38="","",IF(C38=E38,"△",IF(C38&gt;E38,"○","●")))</f>
        <v/>
      </c>
      <c r="E38" s="4" t="str">
        <f>IF(L35="","",L35)</f>
        <v/>
      </c>
      <c r="F38" s="22" t="str">
        <f>IF(N36="","",N36)</f>
        <v/>
      </c>
      <c r="G38" s="1" t="str">
        <f>IF(F38="","",IF(F38=H38,"△",IF(F38&gt;H38,"○","●")))</f>
        <v/>
      </c>
      <c r="H38" s="4" t="str">
        <f>IF(L36="","",L36)</f>
        <v/>
      </c>
      <c r="I38" s="22" t="str">
        <f>IF(N37="","",N37)</f>
        <v/>
      </c>
      <c r="J38" s="1" t="str">
        <f>IF(I38="","",IF(I38=K38,"△",IF(I38&gt;K38,"○","●")))</f>
        <v/>
      </c>
      <c r="K38" s="4" t="str">
        <f>IF(L37="","",L37)</f>
        <v/>
      </c>
      <c r="L38" s="250"/>
      <c r="M38" s="251"/>
      <c r="N38" s="252"/>
      <c r="O38" s="199">
        <f t="shared" si="6"/>
        <v>0</v>
      </c>
      <c r="P38" s="199">
        <f t="shared" si="6"/>
        <v>0</v>
      </c>
      <c r="Q38" s="199">
        <f t="shared" si="6"/>
        <v>0</v>
      </c>
      <c r="R38" s="200">
        <f t="shared" si="9"/>
        <v>0</v>
      </c>
      <c r="S38" s="200">
        <f t="shared" si="7"/>
        <v>0</v>
      </c>
      <c r="T38" s="200">
        <f t="shared" si="7"/>
        <v>0</v>
      </c>
      <c r="U38" s="200">
        <f t="shared" si="8"/>
        <v>0</v>
      </c>
      <c r="V38" s="200">
        <f>SUMPRODUCT(($R$8:$R$11*10^5+$U$8:$U$11&gt;R38*10^5+U38)*1)+1</f>
        <v>1</v>
      </c>
    </row>
    <row r="39" spans="2:22">
      <c r="B39" s="15"/>
      <c r="C39" s="11" t="s">
        <v>11</v>
      </c>
      <c r="D39" s="12"/>
      <c r="E39" s="12" t="s">
        <v>12</v>
      </c>
      <c r="F39" s="12" t="s">
        <v>11</v>
      </c>
      <c r="G39" s="12"/>
      <c r="H39" s="12" t="s">
        <v>12</v>
      </c>
      <c r="I39" s="12" t="s">
        <v>11</v>
      </c>
      <c r="J39" s="12"/>
      <c r="K39" s="12" t="s">
        <v>12</v>
      </c>
      <c r="L39" s="12" t="s">
        <v>11</v>
      </c>
      <c r="M39" s="12"/>
      <c r="N39" s="12" t="s">
        <v>12</v>
      </c>
      <c r="O39" s="13" t="s">
        <v>13</v>
      </c>
      <c r="P39" s="13" t="s">
        <v>25</v>
      </c>
      <c r="Q39" s="13" t="s">
        <v>26</v>
      </c>
      <c r="R39" s="52"/>
    </row>
    <row r="40" spans="2:22" ht="24">
      <c r="B40" s="255" t="s">
        <v>186</v>
      </c>
      <c r="C40" s="256"/>
      <c r="D40" s="256"/>
      <c r="E40" s="256"/>
      <c r="F40" s="256"/>
      <c r="G40" s="256"/>
      <c r="H40" s="189"/>
      <c r="I40" s="238" t="s">
        <v>174</v>
      </c>
      <c r="J40" s="238"/>
      <c r="K40" s="238"/>
      <c r="L40" s="344" t="s">
        <v>179</v>
      </c>
      <c r="M40" s="344"/>
      <c r="N40" s="344"/>
      <c r="O40" s="242" t="str">
        <f>B35</f>
        <v>桔梗 leaf</v>
      </c>
      <c r="P40" s="274"/>
      <c r="Q40" s="274"/>
      <c r="R40" s="190" t="s">
        <v>145</v>
      </c>
      <c r="S40" s="242" t="str">
        <f>B36</f>
        <v>鷲 の 木</v>
      </c>
      <c r="T40" s="274"/>
    </row>
    <row r="41" spans="2:22" ht="24" customHeight="1">
      <c r="B41" s="279" t="s">
        <v>167</v>
      </c>
      <c r="C41" s="330"/>
      <c r="D41" s="330"/>
      <c r="E41" s="330"/>
      <c r="F41" s="330"/>
      <c r="G41" s="330"/>
      <c r="H41" s="330"/>
      <c r="I41" s="238" t="s">
        <v>174</v>
      </c>
      <c r="J41" s="238"/>
      <c r="K41" s="238"/>
      <c r="L41" s="345" t="s">
        <v>180</v>
      </c>
      <c r="M41" s="345"/>
      <c r="N41" s="345"/>
      <c r="O41" s="277" t="str">
        <f>B37</f>
        <v>Eagle 2nd</v>
      </c>
      <c r="P41" s="278"/>
      <c r="Q41" s="278"/>
      <c r="R41" s="191" t="s">
        <v>144</v>
      </c>
      <c r="S41" s="277" t="str">
        <f>B38</f>
        <v>ジュニオール ブルー</v>
      </c>
      <c r="T41" s="278"/>
      <c r="U41" s="77"/>
    </row>
    <row r="42" spans="2:22" ht="30" customHeight="1">
      <c r="B42" s="244" t="str">
        <f>B34</f>
        <v>Hブロック</v>
      </c>
      <c r="C42" s="245"/>
      <c r="D42" s="246" t="s">
        <v>14</v>
      </c>
      <c r="E42" s="247"/>
      <c r="F42" s="248"/>
      <c r="G42" s="260" t="s">
        <v>15</v>
      </c>
      <c r="H42" s="247"/>
      <c r="I42" s="247"/>
      <c r="J42" s="247"/>
      <c r="K42" s="247"/>
      <c r="L42" s="17" t="s">
        <v>27</v>
      </c>
      <c r="M42" s="247" t="s">
        <v>15</v>
      </c>
      <c r="N42" s="247"/>
      <c r="O42" s="247"/>
      <c r="P42" s="247"/>
      <c r="Q42" s="295"/>
      <c r="R42" s="282" t="s">
        <v>16</v>
      </c>
      <c r="S42" s="282"/>
      <c r="T42" s="282" t="s">
        <v>16</v>
      </c>
      <c r="U42" s="283"/>
      <c r="V42" s="14"/>
    </row>
    <row r="43" spans="2:22" ht="30" customHeight="1">
      <c r="B43" s="284" t="s">
        <v>17</v>
      </c>
      <c r="C43" s="285"/>
      <c r="D43" s="286">
        <v>0.59722222222222221</v>
      </c>
      <c r="E43" s="287"/>
      <c r="F43" s="288"/>
      <c r="G43" s="289" t="str">
        <f>B35</f>
        <v>桔梗 leaf</v>
      </c>
      <c r="H43" s="290"/>
      <c r="I43" s="290"/>
      <c r="J43" s="290"/>
      <c r="K43" s="69"/>
      <c r="L43" s="55" t="s">
        <v>18</v>
      </c>
      <c r="M43" s="72"/>
      <c r="N43" s="290" t="str">
        <f>B36</f>
        <v>鷲 の 木</v>
      </c>
      <c r="O43" s="290"/>
      <c r="P43" s="290"/>
      <c r="Q43" s="290"/>
      <c r="R43" s="291" t="str">
        <f>B37</f>
        <v>Eagle 2nd</v>
      </c>
      <c r="S43" s="292"/>
      <c r="T43" s="293" t="str">
        <f>B38</f>
        <v>ジュニオール ブルー</v>
      </c>
      <c r="U43" s="294"/>
    </row>
    <row r="44" spans="2:22" ht="30" customHeight="1">
      <c r="B44" s="298" t="s">
        <v>19</v>
      </c>
      <c r="C44" s="298"/>
      <c r="D44" s="265">
        <v>0.61111111111111116</v>
      </c>
      <c r="E44" s="266"/>
      <c r="F44" s="267"/>
      <c r="G44" s="268" t="str">
        <f>B37</f>
        <v>Eagle 2nd</v>
      </c>
      <c r="H44" s="269"/>
      <c r="I44" s="269"/>
      <c r="J44" s="269"/>
      <c r="K44" s="70"/>
      <c r="L44" s="56" t="s">
        <v>18</v>
      </c>
      <c r="M44" s="70"/>
      <c r="N44" s="269" t="str">
        <f>B38</f>
        <v>ジュニオール ブルー</v>
      </c>
      <c r="O44" s="269"/>
      <c r="P44" s="269"/>
      <c r="Q44" s="269"/>
      <c r="R44" s="299" t="str">
        <f>B35</f>
        <v>桔梗 leaf</v>
      </c>
      <c r="S44" s="300"/>
      <c r="T44" s="296" t="str">
        <f>B36</f>
        <v>鷲 の 木</v>
      </c>
      <c r="U44" s="297"/>
    </row>
    <row r="45" spans="2:22" ht="30" customHeight="1">
      <c r="B45" s="298" t="s">
        <v>142</v>
      </c>
      <c r="C45" s="298"/>
      <c r="D45" s="265"/>
      <c r="E45" s="266"/>
      <c r="F45" s="267"/>
      <c r="G45" s="268"/>
      <c r="H45" s="269"/>
      <c r="I45" s="269"/>
      <c r="J45" s="269"/>
      <c r="K45" s="70"/>
      <c r="L45" s="56"/>
      <c r="M45" s="70"/>
      <c r="N45" s="269"/>
      <c r="O45" s="269"/>
      <c r="P45" s="269"/>
      <c r="Q45" s="269"/>
      <c r="R45" s="299"/>
      <c r="S45" s="300"/>
      <c r="T45" s="296"/>
      <c r="U45" s="297"/>
    </row>
    <row r="46" spans="2:22" ht="30" customHeight="1">
      <c r="B46" s="298" t="s">
        <v>20</v>
      </c>
      <c r="C46" s="298"/>
      <c r="D46" s="265">
        <v>0.63194444444444442</v>
      </c>
      <c r="E46" s="266"/>
      <c r="F46" s="267"/>
      <c r="G46" s="268" t="str">
        <f>B35</f>
        <v>桔梗 leaf</v>
      </c>
      <c r="H46" s="269"/>
      <c r="I46" s="269"/>
      <c r="J46" s="269"/>
      <c r="K46" s="85"/>
      <c r="L46" s="56" t="s">
        <v>18</v>
      </c>
      <c r="M46" s="70"/>
      <c r="N46" s="269" t="str">
        <f>B37</f>
        <v>Eagle 2nd</v>
      </c>
      <c r="O46" s="269"/>
      <c r="P46" s="269"/>
      <c r="Q46" s="269"/>
      <c r="R46" s="299" t="str">
        <f>B36</f>
        <v>鷲 の 木</v>
      </c>
      <c r="S46" s="300"/>
      <c r="T46" s="296" t="str">
        <f>B38</f>
        <v>ジュニオール ブルー</v>
      </c>
      <c r="U46" s="297"/>
    </row>
    <row r="47" spans="2:22" ht="30" customHeight="1">
      <c r="B47" s="298" t="s">
        <v>21</v>
      </c>
      <c r="C47" s="298"/>
      <c r="D47" s="265">
        <v>0.64583333333333337</v>
      </c>
      <c r="E47" s="266"/>
      <c r="F47" s="267"/>
      <c r="G47" s="268" t="str">
        <f>B36</f>
        <v>鷲 の 木</v>
      </c>
      <c r="H47" s="269"/>
      <c r="I47" s="269"/>
      <c r="J47" s="269"/>
      <c r="K47" s="70"/>
      <c r="L47" s="56" t="s">
        <v>18</v>
      </c>
      <c r="M47" s="70"/>
      <c r="N47" s="269" t="str">
        <f>B38</f>
        <v>ジュニオール ブルー</v>
      </c>
      <c r="O47" s="269"/>
      <c r="P47" s="269"/>
      <c r="Q47" s="269"/>
      <c r="R47" s="299" t="str">
        <f>B35</f>
        <v>桔梗 leaf</v>
      </c>
      <c r="S47" s="300"/>
      <c r="T47" s="296" t="str">
        <f>B37</f>
        <v>Eagle 2nd</v>
      </c>
      <c r="U47" s="297"/>
    </row>
    <row r="48" spans="2:22" ht="30" customHeight="1">
      <c r="B48" s="263" t="s">
        <v>142</v>
      </c>
      <c r="C48" s="264"/>
      <c r="D48" s="265"/>
      <c r="E48" s="266"/>
      <c r="F48" s="267"/>
      <c r="G48" s="268"/>
      <c r="H48" s="269"/>
      <c r="I48" s="269"/>
      <c r="J48" s="269"/>
      <c r="K48" s="70"/>
      <c r="L48" s="56"/>
      <c r="M48" s="70"/>
      <c r="N48" s="269"/>
      <c r="O48" s="269"/>
      <c r="P48" s="269"/>
      <c r="Q48" s="269"/>
      <c r="R48" s="299"/>
      <c r="S48" s="300"/>
      <c r="T48" s="296"/>
      <c r="U48" s="297"/>
    </row>
    <row r="49" spans="2:21" ht="30" customHeight="1">
      <c r="B49" s="313" t="s">
        <v>22</v>
      </c>
      <c r="C49" s="313"/>
      <c r="D49" s="265">
        <v>0.66666666666666663</v>
      </c>
      <c r="E49" s="266"/>
      <c r="F49" s="267"/>
      <c r="G49" s="314" t="str">
        <f>B35</f>
        <v>桔梗 leaf</v>
      </c>
      <c r="H49" s="315"/>
      <c r="I49" s="315"/>
      <c r="J49" s="315"/>
      <c r="K49" s="69"/>
      <c r="L49" s="57" t="s">
        <v>18</v>
      </c>
      <c r="M49" s="69"/>
      <c r="N49" s="315" t="str">
        <f>B38</f>
        <v>ジュニオール ブルー</v>
      </c>
      <c r="O49" s="315"/>
      <c r="P49" s="315"/>
      <c r="Q49" s="315"/>
      <c r="R49" s="316" t="str">
        <f>B36</f>
        <v>鷲 の 木</v>
      </c>
      <c r="S49" s="242"/>
      <c r="T49" s="317" t="str">
        <f>B37</f>
        <v>Eagle 2nd</v>
      </c>
      <c r="U49" s="318"/>
    </row>
    <row r="50" spans="2:21" ht="30" customHeight="1">
      <c r="B50" s="305" t="s">
        <v>23</v>
      </c>
      <c r="C50" s="305"/>
      <c r="D50" s="306">
        <v>0.68055555555555558</v>
      </c>
      <c r="E50" s="307"/>
      <c r="F50" s="308"/>
      <c r="G50" s="309" t="str">
        <f>B36</f>
        <v>鷲 の 木</v>
      </c>
      <c r="H50" s="310"/>
      <c r="I50" s="310"/>
      <c r="J50" s="310"/>
      <c r="K50" s="71"/>
      <c r="L50" s="58" t="s">
        <v>18</v>
      </c>
      <c r="M50" s="71"/>
      <c r="N50" s="310" t="str">
        <f>B37</f>
        <v>Eagle 2nd</v>
      </c>
      <c r="O50" s="310"/>
      <c r="P50" s="310"/>
      <c r="Q50" s="310"/>
      <c r="R50" s="311" t="str">
        <f>B35</f>
        <v>桔梗 leaf</v>
      </c>
      <c r="S50" s="312"/>
      <c r="T50" s="303" t="str">
        <f>B38</f>
        <v>ジュニオール ブルー</v>
      </c>
      <c r="U50" s="304"/>
    </row>
    <row r="66" spans="3:17">
      <c r="C66" s="11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3"/>
      <c r="P66" s="13"/>
      <c r="Q66" s="13"/>
    </row>
  </sheetData>
  <mergeCells count="178">
    <mergeCell ref="B49:C49"/>
    <mergeCell ref="D49:F49"/>
    <mergeCell ref="G49:J49"/>
    <mergeCell ref="N49:Q49"/>
    <mergeCell ref="R49:S49"/>
    <mergeCell ref="T49:U49"/>
    <mergeCell ref="B50:C50"/>
    <mergeCell ref="D50:F50"/>
    <mergeCell ref="G50:J50"/>
    <mergeCell ref="N50:Q50"/>
    <mergeCell ref="R50:S50"/>
    <mergeCell ref="T50:U50"/>
    <mergeCell ref="B47:C47"/>
    <mergeCell ref="D47:F47"/>
    <mergeCell ref="G47:J47"/>
    <mergeCell ref="N47:Q47"/>
    <mergeCell ref="R47:S47"/>
    <mergeCell ref="T47:U47"/>
    <mergeCell ref="B48:C48"/>
    <mergeCell ref="D48:F48"/>
    <mergeCell ref="G48:J48"/>
    <mergeCell ref="N48:Q48"/>
    <mergeCell ref="R48:S48"/>
    <mergeCell ref="T48:U48"/>
    <mergeCell ref="B44:C44"/>
    <mergeCell ref="D44:F44"/>
    <mergeCell ref="G44:J44"/>
    <mergeCell ref="N44:Q44"/>
    <mergeCell ref="R44:S44"/>
    <mergeCell ref="T44:U44"/>
    <mergeCell ref="B43:C43"/>
    <mergeCell ref="D43:F43"/>
    <mergeCell ref="G43:J43"/>
    <mergeCell ref="N43:Q43"/>
    <mergeCell ref="R43:S43"/>
    <mergeCell ref="T43:U43"/>
    <mergeCell ref="B45:C45"/>
    <mergeCell ref="D45:F45"/>
    <mergeCell ref="G45:J45"/>
    <mergeCell ref="N45:Q45"/>
    <mergeCell ref="R45:S45"/>
    <mergeCell ref="T45:U45"/>
    <mergeCell ref="B46:C46"/>
    <mergeCell ref="D46:F46"/>
    <mergeCell ref="G46:J46"/>
    <mergeCell ref="N46:Q46"/>
    <mergeCell ref="R46:S46"/>
    <mergeCell ref="T46:U46"/>
    <mergeCell ref="W28:X28"/>
    <mergeCell ref="B32:D32"/>
    <mergeCell ref="E32:S32"/>
    <mergeCell ref="C34:E34"/>
    <mergeCell ref="F34:H34"/>
    <mergeCell ref="I34:K34"/>
    <mergeCell ref="C35:E35"/>
    <mergeCell ref="F36:H36"/>
    <mergeCell ref="I37:K37"/>
    <mergeCell ref="L34:N34"/>
    <mergeCell ref="B28:C28"/>
    <mergeCell ref="D28:F28"/>
    <mergeCell ref="G28:J28"/>
    <mergeCell ref="N28:Q28"/>
    <mergeCell ref="R28:S28"/>
    <mergeCell ref="T28:U28"/>
    <mergeCell ref="W26:X26"/>
    <mergeCell ref="B27:C27"/>
    <mergeCell ref="D27:F27"/>
    <mergeCell ref="G27:J27"/>
    <mergeCell ref="N27:Q27"/>
    <mergeCell ref="R27:S27"/>
    <mergeCell ref="T27:U27"/>
    <mergeCell ref="W27:X27"/>
    <mergeCell ref="B26:C26"/>
    <mergeCell ref="D26:F26"/>
    <mergeCell ref="G26:J26"/>
    <mergeCell ref="N26:Q26"/>
    <mergeCell ref="R26:S26"/>
    <mergeCell ref="T26:U26"/>
    <mergeCell ref="W23:X23"/>
    <mergeCell ref="B24:C24"/>
    <mergeCell ref="D24:F24"/>
    <mergeCell ref="G24:J24"/>
    <mergeCell ref="N24:Q24"/>
    <mergeCell ref="R24:S24"/>
    <mergeCell ref="T24:U24"/>
    <mergeCell ref="W24:X24"/>
    <mergeCell ref="B25:C25"/>
    <mergeCell ref="D25:F25"/>
    <mergeCell ref="G25:J25"/>
    <mergeCell ref="N25:Q25"/>
    <mergeCell ref="R25:S25"/>
    <mergeCell ref="T25:U25"/>
    <mergeCell ref="W25:X25"/>
    <mergeCell ref="T23:U23"/>
    <mergeCell ref="M17:O17"/>
    <mergeCell ref="P17:Q17"/>
    <mergeCell ref="G18:K18"/>
    <mergeCell ref="M18:Q18"/>
    <mergeCell ref="W18:X18"/>
    <mergeCell ref="W19:X19"/>
    <mergeCell ref="W20:X20"/>
    <mergeCell ref="W21:X21"/>
    <mergeCell ref="W22:X22"/>
    <mergeCell ref="T18:U18"/>
    <mergeCell ref="T22:U22"/>
    <mergeCell ref="B17:I17"/>
    <mergeCell ref="D20:F20"/>
    <mergeCell ref="T20:U20"/>
    <mergeCell ref="B20:C20"/>
    <mergeCell ref="G20:J20"/>
    <mergeCell ref="N20:Q20"/>
    <mergeCell ref="R20:S20"/>
    <mergeCell ref="B1:Y1"/>
    <mergeCell ref="B2:Y2"/>
    <mergeCell ref="E5:V5"/>
    <mergeCell ref="O7:Q7"/>
    <mergeCell ref="O12:Q12"/>
    <mergeCell ref="M15:O15"/>
    <mergeCell ref="P15:Q15"/>
    <mergeCell ref="S15:T15"/>
    <mergeCell ref="C7:E7"/>
    <mergeCell ref="F7:H7"/>
    <mergeCell ref="I7:K7"/>
    <mergeCell ref="L7:N7"/>
    <mergeCell ref="B5:D5"/>
    <mergeCell ref="C8:E8"/>
    <mergeCell ref="F9:H9"/>
    <mergeCell ref="I10:K10"/>
    <mergeCell ref="L11:N11"/>
    <mergeCell ref="B15:H15"/>
    <mergeCell ref="J15:L15"/>
    <mergeCell ref="B42:C42"/>
    <mergeCell ref="D42:F42"/>
    <mergeCell ref="R42:S42"/>
    <mergeCell ref="T42:U42"/>
    <mergeCell ref="O40:Q40"/>
    <mergeCell ref="S40:T40"/>
    <mergeCell ref="L41:N41"/>
    <mergeCell ref="O41:Q41"/>
    <mergeCell ref="S41:T41"/>
    <mergeCell ref="G42:K42"/>
    <mergeCell ref="M42:Q42"/>
    <mergeCell ref="L38:N38"/>
    <mergeCell ref="L40:N40"/>
    <mergeCell ref="B23:C23"/>
    <mergeCell ref="D23:F23"/>
    <mergeCell ref="G23:J23"/>
    <mergeCell ref="N23:Q23"/>
    <mergeCell ref="R23:S23"/>
    <mergeCell ref="B21:C21"/>
    <mergeCell ref="D21:F21"/>
    <mergeCell ref="G21:J21"/>
    <mergeCell ref="N21:Q21"/>
    <mergeCell ref="R21:S21"/>
    <mergeCell ref="J16:L16"/>
    <mergeCell ref="J17:L17"/>
    <mergeCell ref="B40:G40"/>
    <mergeCell ref="I40:K40"/>
    <mergeCell ref="B41:H41"/>
    <mergeCell ref="I41:K41"/>
    <mergeCell ref="M16:O16"/>
    <mergeCell ref="P16:Q16"/>
    <mergeCell ref="S16:T16"/>
    <mergeCell ref="B22:C22"/>
    <mergeCell ref="D22:F22"/>
    <mergeCell ref="G22:J22"/>
    <mergeCell ref="N22:Q22"/>
    <mergeCell ref="R22:S22"/>
    <mergeCell ref="T21:U21"/>
    <mergeCell ref="B18:C18"/>
    <mergeCell ref="D18:F18"/>
    <mergeCell ref="R18:S18"/>
    <mergeCell ref="T19:U19"/>
    <mergeCell ref="B19:C19"/>
    <mergeCell ref="D19:F19"/>
    <mergeCell ref="G19:J19"/>
    <mergeCell ref="N19:Q19"/>
    <mergeCell ref="R19:S19"/>
  </mergeCells>
  <phoneticPr fontId="1"/>
  <pageMargins left="0.62992125984251968" right="0.11811023622047245" top="7.874015748031496E-2" bottom="0.78740157480314965" header="0.31496062992125984" footer="0.31496062992125984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65"/>
  <sheetViews>
    <sheetView zoomScale="80" zoomScaleNormal="80" workbookViewId="0">
      <selection activeCell="AD41" sqref="AD41"/>
    </sheetView>
  </sheetViews>
  <sheetFormatPr defaultColWidth="12.875" defaultRowHeight="18.75"/>
  <cols>
    <col min="1" max="1" width="13.75" customWidth="1"/>
    <col min="2" max="25" width="4.375" customWidth="1"/>
  </cols>
  <sheetData>
    <row r="1" spans="1:24" ht="34.5" customHeight="1">
      <c r="A1" s="358" t="str">
        <f>組合せ!B1</f>
        <v>第４２回　函館東ライオンズ杯　U-１２　フットサル大会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9"/>
    </row>
    <row r="2" spans="1:24" ht="22.5" customHeight="1">
      <c r="A2" s="348" t="str">
        <f>組合せ!B4</f>
        <v>◇　令和6年11月30日（土）予選リーグ　◇</v>
      </c>
      <c r="B2" s="349"/>
      <c r="C2" s="349"/>
      <c r="D2" s="349"/>
      <c r="E2" s="349"/>
      <c r="F2" s="349"/>
      <c r="G2" s="349"/>
      <c r="H2" s="350"/>
      <c r="I2" s="350"/>
      <c r="J2" s="350"/>
      <c r="K2" s="350"/>
      <c r="L2" s="73"/>
      <c r="M2" s="73"/>
      <c r="N2" s="73"/>
      <c r="O2" s="73"/>
      <c r="P2" s="73"/>
      <c r="Q2" s="73"/>
      <c r="R2" s="73"/>
      <c r="S2" s="73"/>
      <c r="T2" s="10"/>
      <c r="U2" s="10"/>
      <c r="V2" s="10"/>
    </row>
    <row r="3" spans="1:24">
      <c r="A3" s="15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21"/>
      <c r="S3" s="346" t="s">
        <v>187</v>
      </c>
      <c r="T3" s="347"/>
      <c r="U3" s="346" t="s">
        <v>188</v>
      </c>
      <c r="V3" s="347"/>
      <c r="W3" s="346" t="s">
        <v>189</v>
      </c>
      <c r="X3" s="347"/>
    </row>
    <row r="4" spans="1:24" ht="21.75" customHeight="1">
      <c r="A4" s="51" t="s">
        <v>24</v>
      </c>
      <c r="B4" s="239">
        <f>A5</f>
        <v>0</v>
      </c>
      <c r="C4" s="351"/>
      <c r="D4" s="254"/>
      <c r="E4" s="239">
        <f>A6</f>
        <v>0</v>
      </c>
      <c r="F4" s="351"/>
      <c r="G4" s="254"/>
      <c r="H4" s="239">
        <f>A7</f>
        <v>0</v>
      </c>
      <c r="I4" s="351"/>
      <c r="J4" s="254"/>
      <c r="K4" s="239">
        <f>A8</f>
        <v>0</v>
      </c>
      <c r="L4" s="351"/>
      <c r="M4" s="254"/>
      <c r="N4" s="239">
        <f>A9</f>
        <v>0</v>
      </c>
      <c r="O4" s="240"/>
      <c r="P4" s="241"/>
      <c r="Q4" s="7" t="s">
        <v>7</v>
      </c>
      <c r="R4" s="195" t="s">
        <v>8</v>
      </c>
      <c r="S4" s="195" t="s">
        <v>9</v>
      </c>
      <c r="T4" s="195" t="s">
        <v>0</v>
      </c>
      <c r="U4" s="195" t="s">
        <v>1</v>
      </c>
      <c r="V4" s="195" t="s">
        <v>2</v>
      </c>
      <c r="W4" s="195" t="s">
        <v>10</v>
      </c>
      <c r="X4" s="195" t="s">
        <v>3</v>
      </c>
    </row>
    <row r="5" spans="1:24" ht="21.75" customHeight="1">
      <c r="A5" s="53"/>
      <c r="B5" s="355"/>
      <c r="C5" s="356"/>
      <c r="D5" s="357"/>
      <c r="E5" s="80"/>
      <c r="F5" s="3" t="str">
        <f>IF(E5="","",IF(E5=G5,"△",IF(E5&gt;G5,"○","●")))</f>
        <v/>
      </c>
      <c r="G5" s="84"/>
      <c r="H5" s="80"/>
      <c r="I5" s="5" t="str">
        <f>IF(H5="","",IF(H5=J5,"△",IF(H5&gt;J5,"○","●")))</f>
        <v/>
      </c>
      <c r="J5" s="84"/>
      <c r="K5" s="80"/>
      <c r="L5" s="5" t="str">
        <f>IF(K5="","",IF(K5=M5,"△",IF(K5&gt;M5,"○","●")))</f>
        <v/>
      </c>
      <c r="M5" s="84"/>
      <c r="N5" s="22"/>
      <c r="O5" s="5" t="str">
        <f>IF(N5="","",IF(N5=P5,"△",IF(N5&gt;P5,"○","●")))</f>
        <v/>
      </c>
      <c r="P5" s="4"/>
      <c r="Q5" s="4">
        <f t="shared" ref="Q5:S9" si="0">COUNTIF($B5:$P5,Q$10)</f>
        <v>0</v>
      </c>
      <c r="R5" s="4">
        <f t="shared" si="0"/>
        <v>0</v>
      </c>
      <c r="S5" s="4">
        <f t="shared" si="0"/>
        <v>0</v>
      </c>
      <c r="T5" s="65">
        <f>Q5*3+S5</f>
        <v>0</v>
      </c>
      <c r="U5" s="65">
        <f t="shared" ref="U5:V9" si="1">SUMIF($B$10:$P$10,U$4,$B5:$P5)</f>
        <v>0</v>
      </c>
      <c r="V5" s="65">
        <f t="shared" si="1"/>
        <v>0</v>
      </c>
      <c r="W5" s="65">
        <f>IFERROR(U5-V5,"")</f>
        <v>0</v>
      </c>
      <c r="X5" s="65" cm="1">
        <f t="array" ref="X5">SUMPRODUCT(($T$5:$T$9*10^5+$W$5:$W$9&gt;T5*10^5+W5)*1)+1</f>
        <v>1</v>
      </c>
    </row>
    <row r="6" spans="1:24" ht="21.75" customHeight="1">
      <c r="A6" s="53"/>
      <c r="B6" s="5" t="str">
        <f>IF(G5="","",G5)</f>
        <v/>
      </c>
      <c r="C6" s="1" t="str">
        <f>IF(B6="","",IF(B6=D6,"△",IF(B6&gt;D6,"○","●")))</f>
        <v/>
      </c>
      <c r="D6" s="4" t="str">
        <f>IF(E5="","",E5)</f>
        <v/>
      </c>
      <c r="E6" s="355"/>
      <c r="F6" s="356"/>
      <c r="G6" s="357"/>
      <c r="H6" s="80"/>
      <c r="I6" s="5" t="str">
        <f>IF(H6="","",IF(H6=J6,"△",IF(H6&gt;J6,"○","●")))</f>
        <v/>
      </c>
      <c r="J6" s="82"/>
      <c r="K6" s="83"/>
      <c r="L6" s="5" t="str">
        <f>IF(K6="","",IF(K6=M6,"△",IF(K6&gt;M6,"○","●")))</f>
        <v/>
      </c>
      <c r="M6" s="84"/>
      <c r="N6" s="22"/>
      <c r="O6" s="5" t="str">
        <f>IF(N6="","",IF(N6=P6,"△",IF(N6&gt;P6,"○","●")))</f>
        <v/>
      </c>
      <c r="P6" s="4"/>
      <c r="Q6" s="4">
        <f t="shared" si="0"/>
        <v>0</v>
      </c>
      <c r="R6" s="4">
        <f t="shared" si="0"/>
        <v>0</v>
      </c>
      <c r="S6" s="4">
        <f t="shared" si="0"/>
        <v>0</v>
      </c>
      <c r="T6" s="65">
        <f>Q6*3+S6</f>
        <v>0</v>
      </c>
      <c r="U6" s="65">
        <f t="shared" si="1"/>
        <v>0</v>
      </c>
      <c r="V6" s="65">
        <f t="shared" si="1"/>
        <v>0</v>
      </c>
      <c r="W6" s="65">
        <f>IFERROR(U6-V6,"")</f>
        <v>0</v>
      </c>
      <c r="X6" s="65" cm="1">
        <f t="array" ref="X6">SUMPRODUCT(($T$5:$T$9*10^5+$W$5:$W$9&gt;T6*10^5+W6)*1)+1</f>
        <v>1</v>
      </c>
    </row>
    <row r="7" spans="1:24" ht="21.75" customHeight="1">
      <c r="A7" s="53"/>
      <c r="B7" s="5" t="str">
        <f>IF(J5="","",J5)</f>
        <v/>
      </c>
      <c r="C7" s="1" t="str">
        <f>IF(B7="","",IF(B7=D7,"△",IF(B7&gt;D7,"○","●")))</f>
        <v/>
      </c>
      <c r="D7" s="4" t="str">
        <f>IF(H5="","",H5)</f>
        <v/>
      </c>
      <c r="E7" s="22" t="str">
        <f>IF(J6="","",J6)</f>
        <v/>
      </c>
      <c r="F7" s="1" t="str">
        <f>IF(E7="","",IF(E7=G7,"△",IF(E7&gt;G7,"○","●")))</f>
        <v/>
      </c>
      <c r="G7" s="4" t="str">
        <f>IF(H6="","",H6)</f>
        <v/>
      </c>
      <c r="H7" s="355"/>
      <c r="I7" s="356"/>
      <c r="J7" s="357"/>
      <c r="K7" s="80"/>
      <c r="L7" s="5" t="str">
        <f>IF(K7="","",IF(K7=M7,"△",IF(K7&gt;M7,"○","●")))</f>
        <v/>
      </c>
      <c r="M7" s="84"/>
      <c r="N7" s="22"/>
      <c r="O7" s="5" t="str">
        <f>IF(N7="","",IF(N7=P7,"△",IF(N7&gt;P7,"○","●")))</f>
        <v/>
      </c>
      <c r="P7" s="4"/>
      <c r="Q7" s="4">
        <f t="shared" si="0"/>
        <v>0</v>
      </c>
      <c r="R7" s="4">
        <f t="shared" si="0"/>
        <v>0</v>
      </c>
      <c r="S7" s="4">
        <f t="shared" si="0"/>
        <v>0</v>
      </c>
      <c r="T7" s="65">
        <f>Q7*3+S7</f>
        <v>0</v>
      </c>
      <c r="U7" s="65">
        <f t="shared" si="1"/>
        <v>0</v>
      </c>
      <c r="V7" s="65">
        <f t="shared" si="1"/>
        <v>0</v>
      </c>
      <c r="W7" s="65">
        <f>IFERROR(U7-V7,"")</f>
        <v>0</v>
      </c>
      <c r="X7" s="65" cm="1">
        <f t="array" ref="X7">SUMPRODUCT(($T$5:$T$9*10^5+$W$5:$W$9&gt;T7*10^5+W7)*1)+1</f>
        <v>1</v>
      </c>
    </row>
    <row r="8" spans="1:24" ht="21.75" customHeight="1">
      <c r="A8" s="53"/>
      <c r="B8" s="5" t="str">
        <f>IF(M5="","",M5)</f>
        <v/>
      </c>
      <c r="C8" s="1" t="str">
        <f>IF(B8="","",IF(B8=D8,"△",IF(B8&gt;D8,"○","●")))</f>
        <v/>
      </c>
      <c r="D8" s="4" t="str">
        <f>IF(K5="","",K5)</f>
        <v/>
      </c>
      <c r="E8" s="22" t="str">
        <f>IF(M6="","",M6)</f>
        <v/>
      </c>
      <c r="F8" s="1" t="str">
        <f>IF(E8="","",IF(E8=G8,"△",IF(E8&gt;G8,"○","●")))</f>
        <v/>
      </c>
      <c r="G8" s="4" t="str">
        <f>IF(K6="","",K6)</f>
        <v/>
      </c>
      <c r="H8" s="22" t="str">
        <f>IF(M7="","",M7)</f>
        <v/>
      </c>
      <c r="I8" s="1" t="str">
        <f>IF(H8="","",IF(H8=J8,"△",IF(H8&gt;J8,"○","●")))</f>
        <v/>
      </c>
      <c r="J8" s="4" t="str">
        <f>IF(K7="","",K7)</f>
        <v/>
      </c>
      <c r="K8" s="355"/>
      <c r="L8" s="356"/>
      <c r="M8" s="357"/>
      <c r="N8" s="22"/>
      <c r="O8" s="5" t="str">
        <f>IF(N8="","",IF(N8=P8,"△",IF(N8&gt;P8,"○","●")))</f>
        <v/>
      </c>
      <c r="P8" s="4"/>
      <c r="Q8" s="4">
        <f t="shared" si="0"/>
        <v>0</v>
      </c>
      <c r="R8" s="4">
        <f t="shared" si="0"/>
        <v>0</v>
      </c>
      <c r="S8" s="4">
        <f t="shared" si="0"/>
        <v>0</v>
      </c>
      <c r="T8" s="65">
        <f>Q8*3+S8</f>
        <v>0</v>
      </c>
      <c r="U8" s="65">
        <f t="shared" si="1"/>
        <v>0</v>
      </c>
      <c r="V8" s="65">
        <f t="shared" si="1"/>
        <v>0</v>
      </c>
      <c r="W8" s="65">
        <f>IFERROR(U8-V8,"")</f>
        <v>0</v>
      </c>
      <c r="X8" s="65" cm="1">
        <f t="array" ref="X8">SUMPRODUCT(($T$5:$T$9*10^5+$W$5:$W$9&gt;T8*10^5+W8)*1)+1</f>
        <v>1</v>
      </c>
    </row>
    <row r="9" spans="1:24" ht="21.75" customHeight="1">
      <c r="A9" s="193"/>
      <c r="B9" s="194" t="str">
        <f>IF(P5="","",P5)</f>
        <v/>
      </c>
      <c r="C9" s="1" t="str">
        <f>IF(B9="","",IF(B9=D9,"△",IF(B9&gt;D9,"○","●")))</f>
        <v/>
      </c>
      <c r="D9" s="4" t="str">
        <f>IF(N5="","",N5)</f>
        <v/>
      </c>
      <c r="E9" s="22" t="str">
        <f>IF(P6="","",P6)</f>
        <v/>
      </c>
      <c r="F9" s="1" t="str">
        <f>IF(E9="","",IF(E9=G9,"△",IF(E9&gt;G9,"○","●")))</f>
        <v/>
      </c>
      <c r="G9" s="4" t="str">
        <f>IF(N6="","",N6)</f>
        <v/>
      </c>
      <c r="H9" s="22" t="str">
        <f>IF(P7="","",P7)</f>
        <v/>
      </c>
      <c r="I9" s="1" t="str">
        <f>IF(H9="","",IF(H9=J9,"△",IF(H9&gt;J9,"○","●")))</f>
        <v/>
      </c>
      <c r="J9" s="4" t="str">
        <f>IF(N7="","",N7)</f>
        <v/>
      </c>
      <c r="K9" s="22" t="str">
        <f>IF(P8="","",P8)</f>
        <v/>
      </c>
      <c r="L9" s="1" t="str">
        <f>IF(K9="","",IF(K9=M9,"△",IF(K9&gt;M9,"○","●")))</f>
        <v/>
      </c>
      <c r="M9" s="4" t="str">
        <f>IF(N8="","",N8)</f>
        <v/>
      </c>
      <c r="N9" s="352"/>
      <c r="O9" s="353"/>
      <c r="P9" s="354"/>
      <c r="Q9" s="4">
        <f t="shared" si="0"/>
        <v>0</v>
      </c>
      <c r="R9" s="4">
        <f t="shared" si="0"/>
        <v>0</v>
      </c>
      <c r="S9" s="4">
        <f t="shared" si="0"/>
        <v>0</v>
      </c>
      <c r="T9" s="65">
        <f>Q9*3+S9</f>
        <v>0</v>
      </c>
      <c r="U9" s="65">
        <f t="shared" si="1"/>
        <v>0</v>
      </c>
      <c r="V9" s="65">
        <f t="shared" si="1"/>
        <v>0</v>
      </c>
      <c r="W9" s="65">
        <f>IFERROR(U9-V9,"")</f>
        <v>0</v>
      </c>
      <c r="X9" s="65" cm="1">
        <f t="array" ref="X9">SUMPRODUCT(($T$5:$T$9*10^5+$W$5:$W$9&gt;T9*10^5+W9)*1)+1</f>
        <v>1</v>
      </c>
    </row>
    <row r="10" spans="1:24" ht="21.75" customHeight="1">
      <c r="A10" s="52"/>
      <c r="B10" s="197" t="s">
        <v>11</v>
      </c>
      <c r="C10" s="197"/>
      <c r="D10" s="197" t="s">
        <v>12</v>
      </c>
      <c r="E10" s="197" t="s">
        <v>11</v>
      </c>
      <c r="F10" s="197"/>
      <c r="G10" s="197" t="s">
        <v>12</v>
      </c>
      <c r="H10" s="197" t="s">
        <v>11</v>
      </c>
      <c r="I10" s="197"/>
      <c r="J10" s="197" t="s">
        <v>12</v>
      </c>
      <c r="K10" s="197" t="s">
        <v>11</v>
      </c>
      <c r="L10" s="197"/>
      <c r="M10" s="197" t="s">
        <v>12</v>
      </c>
      <c r="N10" s="197" t="s">
        <v>11</v>
      </c>
      <c r="O10" s="197"/>
      <c r="P10" s="197" t="s">
        <v>12</v>
      </c>
      <c r="Q10" s="198" t="s">
        <v>130</v>
      </c>
      <c r="R10" s="198" t="s">
        <v>25</v>
      </c>
      <c r="S10" s="198" t="s">
        <v>26</v>
      </c>
      <c r="T10" s="52"/>
      <c r="U10" s="122"/>
      <c r="V10" s="122"/>
      <c r="W10" s="122"/>
      <c r="X10" s="122"/>
    </row>
    <row r="11" spans="1:24" ht="21.75" customHeight="1">
      <c r="A11" s="15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  <c r="O11" s="13"/>
      <c r="P11" s="346" t="s">
        <v>187</v>
      </c>
      <c r="Q11" s="347"/>
      <c r="R11" s="346" t="s">
        <v>188</v>
      </c>
      <c r="S11" s="347"/>
      <c r="T11" s="346" t="s">
        <v>189</v>
      </c>
      <c r="U11" s="347"/>
    </row>
    <row r="12" spans="1:24" ht="21.75" customHeight="1">
      <c r="A12" s="51" t="s">
        <v>109</v>
      </c>
      <c r="B12" s="239">
        <f>A13</f>
        <v>0</v>
      </c>
      <c r="C12" s="351"/>
      <c r="D12" s="254"/>
      <c r="E12" s="239">
        <f>A14</f>
        <v>0</v>
      </c>
      <c r="F12" s="351"/>
      <c r="G12" s="254"/>
      <c r="H12" s="239">
        <f>A15</f>
        <v>0</v>
      </c>
      <c r="I12" s="351"/>
      <c r="J12" s="254"/>
      <c r="K12" s="239">
        <f>A16</f>
        <v>0</v>
      </c>
      <c r="L12" s="351"/>
      <c r="M12" s="254"/>
      <c r="N12" s="7" t="s">
        <v>7</v>
      </c>
      <c r="O12" s="7" t="s">
        <v>8</v>
      </c>
      <c r="P12" s="7" t="s">
        <v>9</v>
      </c>
      <c r="Q12" s="7" t="s">
        <v>0</v>
      </c>
      <c r="R12" s="7" t="s">
        <v>1</v>
      </c>
      <c r="S12" s="7" t="s">
        <v>2</v>
      </c>
      <c r="T12" s="7" t="s">
        <v>10</v>
      </c>
      <c r="U12" s="7" t="s">
        <v>3</v>
      </c>
    </row>
    <row r="13" spans="1:24" ht="21.75" customHeight="1">
      <c r="A13" s="53"/>
      <c r="B13" s="355"/>
      <c r="C13" s="356"/>
      <c r="D13" s="357"/>
      <c r="E13" s="80"/>
      <c r="F13" s="3" t="str">
        <f>IF(E13="","",IF(E13=G13,"△",IF(E13&gt;G13,"○","●")))</f>
        <v/>
      </c>
      <c r="G13" s="84"/>
      <c r="H13" s="80"/>
      <c r="I13" s="5" t="str">
        <f>IF(H13="","",IF(H13=J13,"△",IF(H13&gt;J13,"○","●")))</f>
        <v/>
      </c>
      <c r="J13" s="84"/>
      <c r="K13" s="80"/>
      <c r="L13" s="5" t="str">
        <f>IF(K13="","",IF(K13=M13,"△",IF(K13&gt;M13,"○","●")))</f>
        <v/>
      </c>
      <c r="M13" s="84"/>
      <c r="N13" s="4">
        <f t="shared" ref="N13:P16" si="2">COUNTIF($B13:$M13,N$17)</f>
        <v>0</v>
      </c>
      <c r="O13" s="4">
        <f t="shared" si="2"/>
        <v>0</v>
      </c>
      <c r="P13" s="4">
        <f t="shared" si="2"/>
        <v>0</v>
      </c>
      <c r="Q13" s="65">
        <f>N13*3+P13</f>
        <v>0</v>
      </c>
      <c r="R13" s="65">
        <f t="shared" ref="R13:S16" si="3">SUMIF($B$17:$M$17,R$12,$B13:$M13)</f>
        <v>0</v>
      </c>
      <c r="S13" s="65">
        <f t="shared" si="3"/>
        <v>0</v>
      </c>
      <c r="T13" s="65">
        <f>IFERROR(R13-S13,"")</f>
        <v>0</v>
      </c>
      <c r="U13" s="65">
        <f>SUMPRODUCT(($Q$13:$Q$16*10^5+$T$13:$T$16&gt;Q13*10^5+T13)*1)+1</f>
        <v>1</v>
      </c>
    </row>
    <row r="14" spans="1:24" ht="21.75" customHeight="1">
      <c r="A14" s="53"/>
      <c r="B14" s="5" t="str">
        <f>IF(G13="","",G13)</f>
        <v/>
      </c>
      <c r="C14" s="1" t="str">
        <f>IF(B14="","",IF(B14=D14,"△",IF(B14&gt;D14,"○","●")))</f>
        <v/>
      </c>
      <c r="D14" s="4" t="str">
        <f>IF(E13="","",E13)</f>
        <v/>
      </c>
      <c r="E14" s="355"/>
      <c r="F14" s="356"/>
      <c r="G14" s="357"/>
      <c r="H14" s="80"/>
      <c r="I14" s="5" t="str">
        <f>IF(H14="","",IF(H14=J14,"△",IF(H14&gt;J14,"○","●")))</f>
        <v/>
      </c>
      <c r="J14" s="82"/>
      <c r="K14" s="83"/>
      <c r="L14" s="5" t="str">
        <f>IF(K14="","",IF(K14=M14,"△",IF(K14&gt;M14,"○","●")))</f>
        <v/>
      </c>
      <c r="M14" s="84"/>
      <c r="N14" s="4">
        <f t="shared" si="2"/>
        <v>0</v>
      </c>
      <c r="O14" s="4">
        <f t="shared" si="2"/>
        <v>0</v>
      </c>
      <c r="P14" s="4">
        <f t="shared" si="2"/>
        <v>0</v>
      </c>
      <c r="Q14" s="65">
        <f>N14*3+P14</f>
        <v>0</v>
      </c>
      <c r="R14" s="65">
        <f>SUMIF($B$17:$M$17,R$12,$B14:$M14)</f>
        <v>0</v>
      </c>
      <c r="S14" s="65">
        <f t="shared" si="3"/>
        <v>0</v>
      </c>
      <c r="T14" s="65">
        <f>IFERROR(R14-S14,"")</f>
        <v>0</v>
      </c>
      <c r="U14" s="65" cm="1">
        <f t="array" ref="U14">SUMPRODUCT(($Q$13:$Q$16*10^5+$T$13:$T$16&gt;Q14*10^5+T14)*1)+1</f>
        <v>1</v>
      </c>
    </row>
    <row r="15" spans="1:24" ht="21.75" customHeight="1">
      <c r="A15" s="54"/>
      <c r="B15" s="5" t="str">
        <f>IF(J13="","",J13)</f>
        <v/>
      </c>
      <c r="C15" s="1" t="str">
        <f>IF(B15="","",IF(B15=D15,"△",IF(B15&gt;D15,"○","●")))</f>
        <v/>
      </c>
      <c r="D15" s="4" t="str">
        <f>IF(H13="","",H13)</f>
        <v/>
      </c>
      <c r="E15" s="22" t="str">
        <f>IF(J14="","",J14)</f>
        <v/>
      </c>
      <c r="F15" s="1" t="str">
        <f>IF(E15="","",IF(E15=G15,"△",IF(E15&gt;G15,"○","●")))</f>
        <v/>
      </c>
      <c r="G15" s="4" t="str">
        <f>IF(H14="","",H14)</f>
        <v/>
      </c>
      <c r="H15" s="355"/>
      <c r="I15" s="356"/>
      <c r="J15" s="357"/>
      <c r="K15" s="80"/>
      <c r="L15" s="5" t="str">
        <f>IF(K15="","",IF(K15=M15,"△",IF(K15&gt;M15,"○","●")))</f>
        <v/>
      </c>
      <c r="M15" s="84"/>
      <c r="N15" s="4">
        <f t="shared" si="2"/>
        <v>0</v>
      </c>
      <c r="O15" s="4">
        <f t="shared" si="2"/>
        <v>0</v>
      </c>
      <c r="P15" s="4">
        <f t="shared" si="2"/>
        <v>0</v>
      </c>
      <c r="Q15" s="65">
        <f>N15*3+P15</f>
        <v>0</v>
      </c>
      <c r="R15" s="65">
        <f t="shared" si="3"/>
        <v>0</v>
      </c>
      <c r="S15" s="65">
        <f t="shared" si="3"/>
        <v>0</v>
      </c>
      <c r="T15" s="65">
        <f>IFERROR(R15-S15,"")</f>
        <v>0</v>
      </c>
      <c r="U15" s="65">
        <f>SUMPRODUCT(($Q$13:$Q$16*10^5+$T$13:$T$16&gt;Q15*10^5+T15)*1)+1</f>
        <v>1</v>
      </c>
    </row>
    <row r="16" spans="1:24" ht="21.75" customHeight="1">
      <c r="A16" s="54"/>
      <c r="B16" s="5" t="str">
        <f>IF(M13="","",M13)</f>
        <v/>
      </c>
      <c r="C16" s="1" t="str">
        <f>IF(B16="","",IF(B16=D16,"△",IF(B16&gt;D16,"○","●")))</f>
        <v/>
      </c>
      <c r="D16" s="4" t="str">
        <f>IF(K13="","",K13)</f>
        <v/>
      </c>
      <c r="E16" s="22" t="str">
        <f>IF(M14="","",M14)</f>
        <v/>
      </c>
      <c r="F16" s="1" t="str">
        <f>IF(E16="","",IF(E16=G16,"△",IF(E16&gt;G16,"○","●")))</f>
        <v/>
      </c>
      <c r="G16" s="4" t="str">
        <f>IF(K14="","",K14)</f>
        <v/>
      </c>
      <c r="H16" s="22" t="str">
        <f>IF(M15="","",M15)</f>
        <v/>
      </c>
      <c r="I16" s="1" t="str">
        <f>IF(H16="","",IF(H16=J16,"△",IF(H16&gt;J16,"○","●")))</f>
        <v/>
      </c>
      <c r="J16" s="4" t="str">
        <f>IF(K15="","",K15)</f>
        <v/>
      </c>
      <c r="K16" s="355"/>
      <c r="L16" s="356"/>
      <c r="M16" s="357"/>
      <c r="N16" s="4">
        <f t="shared" si="2"/>
        <v>0</v>
      </c>
      <c r="O16" s="4">
        <f t="shared" si="2"/>
        <v>0</v>
      </c>
      <c r="P16" s="4">
        <f t="shared" si="2"/>
        <v>0</v>
      </c>
      <c r="Q16" s="65">
        <f>N16*3+P16</f>
        <v>0</v>
      </c>
      <c r="R16" s="65">
        <f t="shared" si="3"/>
        <v>0</v>
      </c>
      <c r="S16" s="65">
        <f t="shared" si="3"/>
        <v>0</v>
      </c>
      <c r="T16" s="65">
        <f>IFERROR(R16-S16,"")</f>
        <v>0</v>
      </c>
      <c r="U16" s="65">
        <f>SUMPRODUCT(($Q$13:$Q$16*10^5+$T$13:$T$16&gt;Q16*10^5+T16)*1)+1</f>
        <v>1</v>
      </c>
    </row>
    <row r="17" spans="1:24" ht="21.75" customHeight="1">
      <c r="A17" s="15"/>
      <c r="B17" s="11" t="s">
        <v>11</v>
      </c>
      <c r="C17" s="12"/>
      <c r="D17" s="12" t="s">
        <v>12</v>
      </c>
      <c r="E17" s="12" t="s">
        <v>11</v>
      </c>
      <c r="F17" s="12"/>
      <c r="G17" s="12" t="s">
        <v>12</v>
      </c>
      <c r="H17" s="12" t="s">
        <v>11</v>
      </c>
      <c r="I17" s="12"/>
      <c r="J17" s="12" t="s">
        <v>12</v>
      </c>
      <c r="K17" s="12" t="s">
        <v>11</v>
      </c>
      <c r="L17" s="12"/>
      <c r="M17" s="12" t="s">
        <v>12</v>
      </c>
      <c r="N17" s="13" t="s">
        <v>130</v>
      </c>
      <c r="O17" s="13" t="s">
        <v>25</v>
      </c>
      <c r="P17" s="13" t="s">
        <v>26</v>
      </c>
      <c r="Q17" s="52"/>
      <c r="R17" s="52"/>
      <c r="S17" s="16"/>
      <c r="T17" s="16"/>
      <c r="U17" s="16"/>
    </row>
    <row r="18" spans="1:24" ht="21.75" customHeight="1">
      <c r="A18" s="15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13"/>
      <c r="P18" s="346" t="s">
        <v>187</v>
      </c>
      <c r="Q18" s="347"/>
      <c r="R18" s="346" t="s">
        <v>188</v>
      </c>
      <c r="S18" s="347"/>
      <c r="T18" s="346" t="s">
        <v>189</v>
      </c>
      <c r="U18" s="347"/>
    </row>
    <row r="19" spans="1:24" ht="21.75" customHeight="1">
      <c r="A19" s="51" t="s">
        <v>28</v>
      </c>
      <c r="B19" s="239">
        <f>A20</f>
        <v>0</v>
      </c>
      <c r="C19" s="351"/>
      <c r="D19" s="254"/>
      <c r="E19" s="239">
        <f>A21</f>
        <v>0</v>
      </c>
      <c r="F19" s="351"/>
      <c r="G19" s="254"/>
      <c r="H19" s="239">
        <f>A22</f>
        <v>0</v>
      </c>
      <c r="I19" s="351"/>
      <c r="J19" s="254"/>
      <c r="K19" s="239">
        <f>A23</f>
        <v>0</v>
      </c>
      <c r="L19" s="351"/>
      <c r="M19" s="254"/>
      <c r="N19" s="7" t="s">
        <v>7</v>
      </c>
      <c r="O19" s="7" t="s">
        <v>8</v>
      </c>
      <c r="P19" s="7" t="s">
        <v>9</v>
      </c>
      <c r="Q19" s="7" t="s">
        <v>0</v>
      </c>
      <c r="R19" s="7" t="s">
        <v>1</v>
      </c>
      <c r="S19" s="7" t="s">
        <v>2</v>
      </c>
      <c r="T19" s="7" t="s">
        <v>10</v>
      </c>
      <c r="U19" s="7" t="s">
        <v>3</v>
      </c>
    </row>
    <row r="20" spans="1:24" ht="21.75" customHeight="1">
      <c r="A20" s="53"/>
      <c r="B20" s="355"/>
      <c r="C20" s="356"/>
      <c r="D20" s="357"/>
      <c r="E20" s="80"/>
      <c r="F20" s="3" t="str">
        <f>IF(E20="","",IF(E20=G20,"△",IF(E20&gt;G20,"○","●")))</f>
        <v/>
      </c>
      <c r="G20" s="84"/>
      <c r="H20" s="80"/>
      <c r="I20" s="5" t="str">
        <f>IF(H20="","",IF(H20=J20,"△",IF(H20&gt;J20,"○","●")))</f>
        <v/>
      </c>
      <c r="J20" s="84"/>
      <c r="K20" s="80"/>
      <c r="L20" s="5" t="str">
        <f>IF(K20="","",IF(K20=M20,"△",IF(K20&gt;M20,"○","●")))</f>
        <v/>
      </c>
      <c r="M20" s="84"/>
      <c r="N20" s="4">
        <f t="shared" ref="N20:P23" si="4">COUNTIF($B20:$M20,N$24)</f>
        <v>0</v>
      </c>
      <c r="O20" s="4">
        <f t="shared" si="4"/>
        <v>0</v>
      </c>
      <c r="P20" s="4">
        <f t="shared" si="4"/>
        <v>0</v>
      </c>
      <c r="Q20" s="65">
        <f>N20*3+P20</f>
        <v>0</v>
      </c>
      <c r="R20" s="65">
        <f>SUMIF($B$24:$M$24,R$19,$B20:$M20)</f>
        <v>0</v>
      </c>
      <c r="S20" s="65">
        <f t="shared" ref="R20:S23" si="5">SUMIF($B$24:$M$24,S$19,$B20:$M20)</f>
        <v>0</v>
      </c>
      <c r="T20" s="65">
        <f>IFERROR(R20-S20,"")</f>
        <v>0</v>
      </c>
      <c r="U20" s="65">
        <f>SUMPRODUCT(($Q$20:$Q$23*10^5+$T$20:$T$23&gt;Q20*10^5+T20)*1)+1</f>
        <v>1</v>
      </c>
    </row>
    <row r="21" spans="1:24" ht="21.75" customHeight="1">
      <c r="A21" s="53"/>
      <c r="B21" s="5" t="str">
        <f>IF(G20="","",G20)</f>
        <v/>
      </c>
      <c r="C21" s="1" t="str">
        <f>IF(B21="","",IF(B21=D21,"△",IF(B21&gt;D21,"○","●")))</f>
        <v/>
      </c>
      <c r="D21" s="4" t="str">
        <f>IF(E20="","",E20)</f>
        <v/>
      </c>
      <c r="E21" s="355"/>
      <c r="F21" s="356"/>
      <c r="G21" s="357"/>
      <c r="H21" s="80"/>
      <c r="I21" s="5" t="str">
        <f>IF(H21="","",IF(H21=J21,"△",IF(H21&gt;J21,"○","●")))</f>
        <v/>
      </c>
      <c r="J21" s="82"/>
      <c r="K21" s="83"/>
      <c r="L21" s="5" t="str">
        <f>IF(K21="","",IF(K21=M21,"△",IF(K21&gt;M21,"○","●")))</f>
        <v/>
      </c>
      <c r="M21" s="84"/>
      <c r="N21" s="4">
        <f t="shared" si="4"/>
        <v>0</v>
      </c>
      <c r="O21" s="4">
        <f t="shared" si="4"/>
        <v>0</v>
      </c>
      <c r="P21" s="4">
        <f t="shared" si="4"/>
        <v>0</v>
      </c>
      <c r="Q21" s="65">
        <f>N21*3+P21</f>
        <v>0</v>
      </c>
      <c r="R21" s="65">
        <f>SUMIF($B$24:$M$24,R$19,$B21:$M21)</f>
        <v>0</v>
      </c>
      <c r="S21" s="65">
        <f t="shared" si="5"/>
        <v>0</v>
      </c>
      <c r="T21" s="65">
        <f>IFERROR(R21-S21,"")</f>
        <v>0</v>
      </c>
      <c r="U21" s="65">
        <f>SUMPRODUCT(($Q$20:$Q$23*10^5+$T$20:$T$23&gt;Q21*10^5+T21)*1)+1</f>
        <v>1</v>
      </c>
    </row>
    <row r="22" spans="1:24" ht="21.75" customHeight="1">
      <c r="A22" s="54"/>
      <c r="B22" s="5" t="str">
        <f>IF(J20="","",J20)</f>
        <v/>
      </c>
      <c r="C22" s="1" t="str">
        <f>IF(B22="","",IF(B22=D22,"△",IF(B22&gt;D22,"○","●")))</f>
        <v/>
      </c>
      <c r="D22" s="4" t="str">
        <f>IF(H20="","",H20)</f>
        <v/>
      </c>
      <c r="E22" s="22" t="str">
        <f>IF(J21="","",J21)</f>
        <v/>
      </c>
      <c r="F22" s="1" t="str">
        <f>IF(E22="","",IF(E22=G22,"△",IF(E22&gt;G22,"○","●")))</f>
        <v/>
      </c>
      <c r="G22" s="4" t="str">
        <f>IF(H21="","",H21)</f>
        <v/>
      </c>
      <c r="H22" s="355"/>
      <c r="I22" s="356"/>
      <c r="J22" s="357"/>
      <c r="K22" s="80"/>
      <c r="L22" s="5" t="str">
        <f>IF(K22="","",IF(K22=M22,"△",IF(K22&gt;M22,"○","●")))</f>
        <v/>
      </c>
      <c r="M22" s="84"/>
      <c r="N22" s="4">
        <f t="shared" si="4"/>
        <v>0</v>
      </c>
      <c r="O22" s="4">
        <f t="shared" si="4"/>
        <v>0</v>
      </c>
      <c r="P22" s="4">
        <f t="shared" si="4"/>
        <v>0</v>
      </c>
      <c r="Q22" s="65">
        <f>N22*3+P22</f>
        <v>0</v>
      </c>
      <c r="R22" s="65">
        <f t="shared" si="5"/>
        <v>0</v>
      </c>
      <c r="S22" s="65">
        <f t="shared" si="5"/>
        <v>0</v>
      </c>
      <c r="T22" s="65">
        <f>IFERROR(R22-S22,"")</f>
        <v>0</v>
      </c>
      <c r="U22" s="65">
        <f>SUMPRODUCT(($Q$20:$Q$23*10^5+$T$20:$T$23&gt;Q22*10^5+T22)*1)+1</f>
        <v>1</v>
      </c>
    </row>
    <row r="23" spans="1:24" ht="21.75" customHeight="1">
      <c r="A23" s="54"/>
      <c r="B23" s="5" t="str">
        <f>IF(M20="","",M20)</f>
        <v/>
      </c>
      <c r="C23" s="1" t="str">
        <f>IF(B23="","",IF(B23=D23,"△",IF(B23&gt;D23,"○","●")))</f>
        <v/>
      </c>
      <c r="D23" s="4" t="str">
        <f>IF(K20="","",K20)</f>
        <v/>
      </c>
      <c r="E23" s="22" t="str">
        <f>IF(M21="","",M21)</f>
        <v/>
      </c>
      <c r="F23" s="1" t="str">
        <f>IF(E23="","",IF(E23=G23,"△",IF(E23&gt;G23,"○","●")))</f>
        <v/>
      </c>
      <c r="G23" s="4" t="str">
        <f>IF(K21="","",K21)</f>
        <v/>
      </c>
      <c r="H23" s="22" t="str">
        <f>IF(M22="","",M22)</f>
        <v/>
      </c>
      <c r="I23" s="1" t="str">
        <f>IF(H23="","",IF(H23=J23,"△",IF(H23&gt;J23,"○","●")))</f>
        <v/>
      </c>
      <c r="J23" s="4" t="str">
        <f>IF(K22="","",K22)</f>
        <v/>
      </c>
      <c r="K23" s="355"/>
      <c r="L23" s="356"/>
      <c r="M23" s="357"/>
      <c r="N23" s="4">
        <f t="shared" si="4"/>
        <v>0</v>
      </c>
      <c r="O23" s="4">
        <f t="shared" si="4"/>
        <v>0</v>
      </c>
      <c r="P23" s="4">
        <f t="shared" si="4"/>
        <v>0</v>
      </c>
      <c r="Q23" s="65">
        <f>N23*3+P23</f>
        <v>0</v>
      </c>
      <c r="R23" s="65">
        <f t="shared" si="5"/>
        <v>0</v>
      </c>
      <c r="S23" s="65">
        <f t="shared" si="5"/>
        <v>0</v>
      </c>
      <c r="T23" s="65">
        <f>IFERROR(R23-S23,"")</f>
        <v>0</v>
      </c>
      <c r="U23" s="65">
        <f>SUMPRODUCT(($Q$20:$Q$23*10^5+$T$20:$T$23&gt;Q23*10^5+T23)*1)+1</f>
        <v>1</v>
      </c>
    </row>
    <row r="24" spans="1:24" ht="21.75" customHeight="1">
      <c r="A24" s="15"/>
      <c r="B24" s="11" t="s">
        <v>11</v>
      </c>
      <c r="C24" s="12"/>
      <c r="D24" s="12" t="s">
        <v>12</v>
      </c>
      <c r="E24" s="12" t="s">
        <v>11</v>
      </c>
      <c r="F24" s="12"/>
      <c r="G24" s="12" t="s">
        <v>12</v>
      </c>
      <c r="H24" s="12" t="s">
        <v>11</v>
      </c>
      <c r="I24" s="12"/>
      <c r="J24" s="12" t="s">
        <v>12</v>
      </c>
      <c r="K24" s="12" t="s">
        <v>11</v>
      </c>
      <c r="L24" s="12"/>
      <c r="M24" s="12" t="s">
        <v>12</v>
      </c>
      <c r="N24" s="13" t="s">
        <v>130</v>
      </c>
      <c r="O24" s="13" t="s">
        <v>25</v>
      </c>
      <c r="P24" s="13" t="s">
        <v>26</v>
      </c>
      <c r="Q24" s="52"/>
      <c r="R24" s="52"/>
      <c r="S24" s="16"/>
      <c r="T24" s="16"/>
      <c r="U24" s="16"/>
    </row>
    <row r="25" spans="1:24" ht="21.75" customHeight="1">
      <c r="P25" s="346" t="s">
        <v>187</v>
      </c>
      <c r="Q25" s="347"/>
      <c r="R25" s="346" t="s">
        <v>188</v>
      </c>
      <c r="S25" s="347"/>
      <c r="T25" s="346" t="s">
        <v>189</v>
      </c>
      <c r="U25" s="347"/>
    </row>
    <row r="26" spans="1:24" ht="21.75" customHeight="1">
      <c r="A26" s="51" t="s">
        <v>110</v>
      </c>
      <c r="B26" s="239">
        <f>A27</f>
        <v>0</v>
      </c>
      <c r="C26" s="351"/>
      <c r="D26" s="254"/>
      <c r="E26" s="239">
        <f>A28</f>
        <v>0</v>
      </c>
      <c r="F26" s="351"/>
      <c r="G26" s="254"/>
      <c r="H26" s="239">
        <f>A29</f>
        <v>0</v>
      </c>
      <c r="I26" s="351"/>
      <c r="J26" s="254"/>
      <c r="K26" s="239">
        <f>A30</f>
        <v>0</v>
      </c>
      <c r="L26" s="351"/>
      <c r="M26" s="254"/>
      <c r="N26" s="7" t="s">
        <v>7</v>
      </c>
      <c r="O26" s="7" t="s">
        <v>8</v>
      </c>
      <c r="P26" s="7" t="s">
        <v>9</v>
      </c>
      <c r="Q26" s="7" t="s">
        <v>0</v>
      </c>
      <c r="R26" s="7" t="s">
        <v>1</v>
      </c>
      <c r="S26" s="7" t="s">
        <v>2</v>
      </c>
      <c r="T26" s="7" t="s">
        <v>10</v>
      </c>
      <c r="U26" s="7" t="s">
        <v>3</v>
      </c>
    </row>
    <row r="27" spans="1:24" ht="21.75" customHeight="1">
      <c r="A27" s="53"/>
      <c r="B27" s="355"/>
      <c r="C27" s="356"/>
      <c r="D27" s="357"/>
      <c r="E27" s="80"/>
      <c r="F27" s="3" t="str">
        <f>IF(E27="","",IF(E27=G27,"△",IF(E27&gt;G27,"○","●")))</f>
        <v/>
      </c>
      <c r="G27" s="84"/>
      <c r="H27" s="80"/>
      <c r="I27" s="5" t="str">
        <f>IF(H27="","",IF(H27=J27,"△",IF(H27&gt;J27,"○","●")))</f>
        <v/>
      </c>
      <c r="J27" s="84"/>
      <c r="K27" s="80"/>
      <c r="L27" s="5" t="str">
        <f>IF(K27="","",IF(K27=M27,"△",IF(K27&gt;M27,"○","●")))</f>
        <v/>
      </c>
      <c r="M27" s="84"/>
      <c r="N27" s="4">
        <f t="shared" ref="N27:P30" si="6">COUNTIF($B27:$M27,N$31)</f>
        <v>0</v>
      </c>
      <c r="O27" s="4">
        <f t="shared" si="6"/>
        <v>0</v>
      </c>
      <c r="P27" s="4">
        <f t="shared" si="6"/>
        <v>0</v>
      </c>
      <c r="Q27" s="65">
        <f>N27*3+P27</f>
        <v>0</v>
      </c>
      <c r="R27" s="65">
        <f t="shared" ref="R27:S30" si="7">SUMIF($B$31:$M$31,R$26,$B27:$M27)</f>
        <v>0</v>
      </c>
      <c r="S27" s="196">
        <f t="shared" si="7"/>
        <v>0</v>
      </c>
      <c r="T27" s="65">
        <f>IFERROR(R27-S27,"")</f>
        <v>0</v>
      </c>
      <c r="U27" s="65">
        <f>SUMPRODUCT(($Q$27:$Q$30*10^5+$T$27:$T$30&gt;Q27*10^5+T27)*1)+1</f>
        <v>1</v>
      </c>
      <c r="V27" s="76"/>
    </row>
    <row r="28" spans="1:24" ht="21" customHeight="1">
      <c r="A28" s="53"/>
      <c r="B28" s="5" t="str">
        <f>IF(G27="","",G27)</f>
        <v/>
      </c>
      <c r="C28" s="1" t="str">
        <f>IF(B28="","",IF(B28=D28,"△",IF(B28&gt;D28,"○","●")))</f>
        <v/>
      </c>
      <c r="D28" s="4" t="str">
        <f>IF(E27="","",E27)</f>
        <v/>
      </c>
      <c r="E28" s="355"/>
      <c r="F28" s="356"/>
      <c r="G28" s="357"/>
      <c r="H28" s="80"/>
      <c r="I28" s="5" t="str">
        <f>IF(H28="","",IF(H28=J28,"△",IF(H28&gt;J28,"○","●")))</f>
        <v/>
      </c>
      <c r="J28" s="82"/>
      <c r="K28" s="83"/>
      <c r="L28" s="5" t="str">
        <f>IF(K28="","",IF(K28=M28,"△",IF(K28&gt;M28,"○","●")))</f>
        <v/>
      </c>
      <c r="M28" s="84"/>
      <c r="N28" s="4">
        <f t="shared" si="6"/>
        <v>0</v>
      </c>
      <c r="O28" s="4">
        <f t="shared" si="6"/>
        <v>0</v>
      </c>
      <c r="P28" s="4">
        <f t="shared" si="6"/>
        <v>0</v>
      </c>
      <c r="Q28" s="65">
        <f>N28*3+P28</f>
        <v>0</v>
      </c>
      <c r="R28" s="65">
        <f t="shared" si="7"/>
        <v>0</v>
      </c>
      <c r="S28" s="65">
        <f t="shared" si="7"/>
        <v>0</v>
      </c>
      <c r="T28" s="65">
        <f>IFERROR(R28-S28,"")</f>
        <v>0</v>
      </c>
      <c r="U28" s="65">
        <f>SUMPRODUCT(($Q$27:$Q$30*10^5+$T$27:$T$30&gt;Q28*10^5+T28)*1)+1</f>
        <v>1</v>
      </c>
      <c r="V28" s="76"/>
    </row>
    <row r="29" spans="1:24" ht="21" customHeight="1">
      <c r="A29" s="53"/>
      <c r="B29" s="5" t="str">
        <f>IF(J27="","",J27)</f>
        <v/>
      </c>
      <c r="C29" s="1" t="str">
        <f>IF(B29="","",IF(B29=D29,"△",IF(B29&gt;D29,"○","●")))</f>
        <v/>
      </c>
      <c r="D29" s="4" t="str">
        <f>IF(H27="","",H27)</f>
        <v/>
      </c>
      <c r="E29" s="22" t="str">
        <f>IF(J28="","",J28)</f>
        <v/>
      </c>
      <c r="F29" s="1" t="str">
        <f>IF(E29="","",IF(E29=G29,"△",IF(E29&gt;G29,"○","●")))</f>
        <v/>
      </c>
      <c r="G29" s="4" t="str">
        <f>IF(H28="","",H28)</f>
        <v/>
      </c>
      <c r="H29" s="355"/>
      <c r="I29" s="356"/>
      <c r="J29" s="357"/>
      <c r="K29" s="80"/>
      <c r="L29" s="5" t="str">
        <f>IF(K29="","",IF(K29=M29,"△",IF(K29&gt;M29,"○","●")))</f>
        <v/>
      </c>
      <c r="M29" s="84"/>
      <c r="N29" s="4">
        <f t="shared" si="6"/>
        <v>0</v>
      </c>
      <c r="O29" s="4">
        <f t="shared" si="6"/>
        <v>0</v>
      </c>
      <c r="P29" s="4">
        <f t="shared" si="6"/>
        <v>0</v>
      </c>
      <c r="Q29" s="65">
        <f>N29*3+P29</f>
        <v>0</v>
      </c>
      <c r="R29" s="65">
        <f t="shared" si="7"/>
        <v>0</v>
      </c>
      <c r="S29" s="65">
        <f t="shared" si="7"/>
        <v>0</v>
      </c>
      <c r="T29" s="65">
        <f>IFERROR(R29-S29,"")</f>
        <v>0</v>
      </c>
      <c r="U29" s="65">
        <f>SUMPRODUCT(($Q$27:$Q$30*10^5+$T$27:$T$30&gt;Q29*10^5+T29)*1)+1</f>
        <v>1</v>
      </c>
      <c r="V29" s="76"/>
    </row>
    <row r="30" spans="1:24" ht="21" customHeight="1">
      <c r="A30" s="53"/>
      <c r="B30" s="5" t="str">
        <f>IF(M27="","",M27)</f>
        <v/>
      </c>
      <c r="C30" s="1" t="str">
        <f>IF(B30="","",IF(B30=D30,"△",IF(B30&gt;D30,"○","●")))</f>
        <v/>
      </c>
      <c r="D30" s="4" t="str">
        <f>IF(K27="","",K27)</f>
        <v/>
      </c>
      <c r="E30" s="22" t="str">
        <f>IF(M28="","",M28)</f>
        <v/>
      </c>
      <c r="F30" s="1" t="str">
        <f>IF(E30="","",IF(E30=G30,"△",IF(E30&gt;G30,"○","●")))</f>
        <v/>
      </c>
      <c r="G30" s="4" t="str">
        <f>IF(K28="","",K28)</f>
        <v/>
      </c>
      <c r="H30" s="22" t="str">
        <f>IF(M29="","",M29)</f>
        <v/>
      </c>
      <c r="I30" s="1" t="str">
        <f>IF(H30="","",IF(H30=J30,"△",IF(H30&gt;J30,"○","●")))</f>
        <v/>
      </c>
      <c r="J30" s="4" t="str">
        <f>IF(K29="","",K29)</f>
        <v/>
      </c>
      <c r="K30" s="355"/>
      <c r="L30" s="356"/>
      <c r="M30" s="357"/>
      <c r="N30" s="4">
        <f t="shared" si="6"/>
        <v>0</v>
      </c>
      <c r="O30" s="4">
        <f t="shared" si="6"/>
        <v>0</v>
      </c>
      <c r="P30" s="4">
        <f t="shared" si="6"/>
        <v>0</v>
      </c>
      <c r="Q30" s="65">
        <f>N30*3+P30</f>
        <v>0</v>
      </c>
      <c r="R30" s="65">
        <f t="shared" si="7"/>
        <v>0</v>
      </c>
      <c r="S30" s="65">
        <f t="shared" si="7"/>
        <v>0</v>
      </c>
      <c r="T30" s="65">
        <f>IFERROR(R30-S30,"")</f>
        <v>0</v>
      </c>
      <c r="U30" s="65">
        <f>SUMPRODUCT(($Q$27:$Q$30*10^5+$T$27:$T$30&gt;Q30*10^5+T30)*1)+1</f>
        <v>1</v>
      </c>
      <c r="V30" s="76"/>
    </row>
    <row r="31" spans="1:24" ht="21" customHeight="1">
      <c r="A31" s="15"/>
      <c r="B31" s="11" t="s">
        <v>11</v>
      </c>
      <c r="C31" s="12"/>
      <c r="D31" s="12" t="s">
        <v>12</v>
      </c>
      <c r="E31" s="12" t="s">
        <v>11</v>
      </c>
      <c r="F31" s="12"/>
      <c r="G31" s="12" t="s">
        <v>12</v>
      </c>
      <c r="H31" s="12" t="s">
        <v>11</v>
      </c>
      <c r="I31" s="12"/>
      <c r="J31" s="12" t="s">
        <v>12</v>
      </c>
      <c r="K31" s="12" t="s">
        <v>11</v>
      </c>
      <c r="L31" s="12"/>
      <c r="M31" s="12" t="s">
        <v>12</v>
      </c>
      <c r="N31" s="13" t="s">
        <v>130</v>
      </c>
      <c r="O31" s="13" t="s">
        <v>25</v>
      </c>
      <c r="P31" s="13" t="s">
        <v>26</v>
      </c>
      <c r="Q31" s="52"/>
      <c r="R31" s="52"/>
      <c r="S31" s="16"/>
      <c r="T31" s="16"/>
      <c r="U31" s="16"/>
      <c r="V31" s="76"/>
    </row>
    <row r="32" spans="1:24" ht="21" customHeight="1">
      <c r="A32" s="15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3"/>
      <c r="R32" s="13"/>
      <c r="S32" s="346" t="s">
        <v>187</v>
      </c>
      <c r="T32" s="347"/>
      <c r="U32" s="346" t="s">
        <v>188</v>
      </c>
      <c r="V32" s="347"/>
      <c r="W32" s="346" t="s">
        <v>189</v>
      </c>
      <c r="X32" s="347"/>
    </row>
    <row r="33" spans="1:24" ht="21.75" customHeight="1">
      <c r="A33" s="51" t="s">
        <v>29</v>
      </c>
      <c r="B33" s="239">
        <f>A34</f>
        <v>0</v>
      </c>
      <c r="C33" s="351"/>
      <c r="D33" s="254"/>
      <c r="E33" s="239">
        <f>A35</f>
        <v>0</v>
      </c>
      <c r="F33" s="351"/>
      <c r="G33" s="254"/>
      <c r="H33" s="239">
        <f>A36</f>
        <v>0</v>
      </c>
      <c r="I33" s="351"/>
      <c r="J33" s="254"/>
      <c r="K33" s="239">
        <f>A37</f>
        <v>0</v>
      </c>
      <c r="L33" s="351"/>
      <c r="M33" s="254"/>
      <c r="N33" s="239">
        <f>A38</f>
        <v>0</v>
      </c>
      <c r="O33" s="240"/>
      <c r="P33" s="241"/>
      <c r="Q33" s="7" t="s">
        <v>7</v>
      </c>
      <c r="R33" s="7" t="s">
        <v>8</v>
      </c>
      <c r="S33" s="7" t="s">
        <v>9</v>
      </c>
      <c r="T33" s="7" t="s">
        <v>0</v>
      </c>
      <c r="U33" s="7" t="s">
        <v>1</v>
      </c>
      <c r="V33" s="7" t="s">
        <v>2</v>
      </c>
      <c r="W33" s="7" t="s">
        <v>10</v>
      </c>
      <c r="X33" s="7" t="s">
        <v>3</v>
      </c>
    </row>
    <row r="34" spans="1:24" ht="21.75" customHeight="1">
      <c r="A34" s="53"/>
      <c r="B34" s="355"/>
      <c r="C34" s="356"/>
      <c r="D34" s="357"/>
      <c r="E34" s="80"/>
      <c r="F34" s="3" t="str">
        <f>IF(E34="","",IF(E34=G34,"△",IF(E34&gt;G34,"○","●")))</f>
        <v/>
      </c>
      <c r="G34" s="84"/>
      <c r="H34" s="80"/>
      <c r="I34" s="5" t="str">
        <f>IF(H34="","",IF(H34=J34,"△",IF(H34&gt;J34,"○","●")))</f>
        <v/>
      </c>
      <c r="J34" s="84"/>
      <c r="K34" s="80"/>
      <c r="L34" s="5" t="str">
        <f>IF(K34="","",IF(K34=M34,"△",IF(K34&gt;M34,"○","●")))</f>
        <v/>
      </c>
      <c r="M34" s="84"/>
      <c r="N34" s="22">
        <v>2</v>
      </c>
      <c r="O34" s="5" t="str">
        <f>IF(N34="","",IF(N34=P34,"△",IF(N34&gt;P34,"○","●")))</f>
        <v>○</v>
      </c>
      <c r="P34" s="4">
        <v>1</v>
      </c>
      <c r="Q34" s="4">
        <f t="shared" ref="Q34:S38" si="8">COUNTIF($B34:$P34,Q$39)</f>
        <v>1</v>
      </c>
      <c r="R34" s="4">
        <f t="shared" si="8"/>
        <v>0</v>
      </c>
      <c r="S34" s="4">
        <f t="shared" si="8"/>
        <v>0</v>
      </c>
      <c r="T34" s="65">
        <f>Q34*3+S34</f>
        <v>3</v>
      </c>
      <c r="U34" s="65">
        <f t="shared" ref="U34:V38" si="9">SUMIF($B$39:$P$39,U$33,$B34:$P34)</f>
        <v>2</v>
      </c>
      <c r="V34" s="65">
        <f t="shared" si="9"/>
        <v>1</v>
      </c>
      <c r="W34" s="65">
        <f>IFERROR(U34-V34,"")</f>
        <v>1</v>
      </c>
      <c r="X34" s="65" cm="1">
        <f t="array" ref="X34">SUMPRODUCT(($T$34:$T$38*10^5+$W$34:$W$38&gt;T34*10^5+W34)*1)+1</f>
        <v>1</v>
      </c>
    </row>
    <row r="35" spans="1:24" ht="21.75" customHeight="1">
      <c r="A35" s="53"/>
      <c r="B35" s="5" t="str">
        <f>IF(G34="","",G34)</f>
        <v/>
      </c>
      <c r="C35" s="1" t="str">
        <f>IF(B35="","",IF(B35=D35,"△",IF(B35&gt;D35,"○","●")))</f>
        <v/>
      </c>
      <c r="D35" s="4" t="str">
        <f>IF(E34="","",E34)</f>
        <v/>
      </c>
      <c r="E35" s="355"/>
      <c r="F35" s="356"/>
      <c r="G35" s="357"/>
      <c r="H35" s="80"/>
      <c r="I35" s="5" t="str">
        <f>IF(H35="","",IF(H35=J35,"△",IF(H35&gt;J35,"○","●")))</f>
        <v/>
      </c>
      <c r="J35" s="82"/>
      <c r="K35" s="83"/>
      <c r="L35" s="5" t="str">
        <f>IF(K35="","",IF(K35=M35,"△",IF(K35&gt;M35,"○","●")))</f>
        <v/>
      </c>
      <c r="M35" s="84"/>
      <c r="N35" s="22">
        <v>2</v>
      </c>
      <c r="O35" s="5" t="str">
        <f>IF(N35="","",IF(N35=P35,"△",IF(N35&gt;P35,"○","●")))</f>
        <v>○</v>
      </c>
      <c r="P35" s="4">
        <v>1</v>
      </c>
      <c r="Q35" s="4">
        <f t="shared" si="8"/>
        <v>1</v>
      </c>
      <c r="R35" s="4">
        <f t="shared" si="8"/>
        <v>0</v>
      </c>
      <c r="S35" s="4">
        <f t="shared" si="8"/>
        <v>0</v>
      </c>
      <c r="T35" s="65">
        <f>Q35*3+S35</f>
        <v>3</v>
      </c>
      <c r="U35" s="65">
        <f t="shared" si="9"/>
        <v>2</v>
      </c>
      <c r="V35" s="65">
        <f t="shared" si="9"/>
        <v>1</v>
      </c>
      <c r="W35" s="65">
        <f>IFERROR(U35-V35,"")</f>
        <v>1</v>
      </c>
      <c r="X35" s="65" cm="1">
        <f t="array" ref="X35">SUMPRODUCT(($T$34:$T$38*10^5+$W$34:$W$38&gt;T35*10^5+W35)*1)+1</f>
        <v>1</v>
      </c>
    </row>
    <row r="36" spans="1:24" ht="21.75" customHeight="1">
      <c r="A36" s="53"/>
      <c r="B36" s="5" t="str">
        <f>IF(J34="","",J34)</f>
        <v/>
      </c>
      <c r="C36" s="1" t="str">
        <f>IF(B36="","",IF(B36=D36,"△",IF(B36&gt;D36,"○","●")))</f>
        <v/>
      </c>
      <c r="D36" s="4" t="str">
        <f>IF(H34="","",H34)</f>
        <v/>
      </c>
      <c r="E36" s="22" t="str">
        <f>IF(J35="","",J35)</f>
        <v/>
      </c>
      <c r="F36" s="1" t="str">
        <f>IF(E36="","",IF(E36=G36,"△",IF(E36&gt;G36,"○","●")))</f>
        <v/>
      </c>
      <c r="G36" s="4" t="str">
        <f>IF(H35="","",H35)</f>
        <v/>
      </c>
      <c r="H36" s="355"/>
      <c r="I36" s="356"/>
      <c r="J36" s="357"/>
      <c r="K36" s="80"/>
      <c r="L36" s="5" t="str">
        <f>IF(K36="","",IF(K36=M36,"△",IF(K36&gt;M36,"○","●")))</f>
        <v/>
      </c>
      <c r="M36" s="84"/>
      <c r="N36" s="22">
        <v>1</v>
      </c>
      <c r="O36" s="5" t="str">
        <f>IF(N36="","",IF(N36=P36,"△",IF(N36&gt;P36,"○","●")))</f>
        <v>○</v>
      </c>
      <c r="P36" s="4">
        <v>0</v>
      </c>
      <c r="Q36" s="4">
        <f t="shared" si="8"/>
        <v>1</v>
      </c>
      <c r="R36" s="4">
        <f t="shared" si="8"/>
        <v>0</v>
      </c>
      <c r="S36" s="4">
        <f t="shared" si="8"/>
        <v>0</v>
      </c>
      <c r="T36" s="65">
        <f>Q36*3+S36</f>
        <v>3</v>
      </c>
      <c r="U36" s="65">
        <f t="shared" si="9"/>
        <v>1</v>
      </c>
      <c r="V36" s="65">
        <f t="shared" si="9"/>
        <v>0</v>
      </c>
      <c r="W36" s="65">
        <f>IFERROR(U36-V36,"")</f>
        <v>1</v>
      </c>
      <c r="X36" s="65" cm="1">
        <f t="array" ref="X36">SUMPRODUCT(($T$34:$T$38*10^5+$W$34:$W$38&gt;T36*10^5+W36)*1)+1</f>
        <v>1</v>
      </c>
    </row>
    <row r="37" spans="1:24" ht="21.75" customHeight="1">
      <c r="A37" s="53"/>
      <c r="B37" s="5" t="str">
        <f>IF(M34="","",M34)</f>
        <v/>
      </c>
      <c r="C37" s="1" t="str">
        <f>IF(B37="","",IF(B37=D37,"△",IF(B37&gt;D37,"○","●")))</f>
        <v/>
      </c>
      <c r="D37" s="4" t="str">
        <f>IF(K34="","",K34)</f>
        <v/>
      </c>
      <c r="E37" s="22" t="str">
        <f>IF(M35="","",M35)</f>
        <v/>
      </c>
      <c r="F37" s="1" t="str">
        <f>IF(E37="","",IF(E37=G37,"△",IF(E37&gt;G37,"○","●")))</f>
        <v/>
      </c>
      <c r="G37" s="4" t="str">
        <f>IF(K35="","",K35)</f>
        <v/>
      </c>
      <c r="H37" s="22" t="str">
        <f>IF(M36="","",M36)</f>
        <v/>
      </c>
      <c r="I37" s="1" t="str">
        <f>IF(H37="","",IF(H37=J37,"△",IF(H37&gt;J37,"○","●")))</f>
        <v/>
      </c>
      <c r="J37" s="4" t="str">
        <f>IF(K36="","",K36)</f>
        <v/>
      </c>
      <c r="K37" s="355"/>
      <c r="L37" s="356"/>
      <c r="M37" s="357"/>
      <c r="N37" s="22">
        <v>1</v>
      </c>
      <c r="O37" s="5" t="str">
        <f>IF(N37="","",IF(N37=P37,"△",IF(N37&gt;P37,"○","●")))</f>
        <v>●</v>
      </c>
      <c r="P37" s="4">
        <v>2</v>
      </c>
      <c r="Q37" s="4">
        <f t="shared" si="8"/>
        <v>0</v>
      </c>
      <c r="R37" s="4">
        <f t="shared" si="8"/>
        <v>1</v>
      </c>
      <c r="S37" s="4">
        <f t="shared" si="8"/>
        <v>0</v>
      </c>
      <c r="T37" s="65">
        <f>Q37*3+S37</f>
        <v>0</v>
      </c>
      <c r="U37" s="65">
        <f t="shared" si="9"/>
        <v>1</v>
      </c>
      <c r="V37" s="65">
        <f t="shared" si="9"/>
        <v>2</v>
      </c>
      <c r="W37" s="65">
        <f>IFERROR(U37-V37,"")</f>
        <v>-1</v>
      </c>
      <c r="X37" s="65" cm="1">
        <f t="array" ref="X37">SUMPRODUCT(($T$34:$T$38*10^5+$W$34:$W$38&gt;T37*10^5+W37)*1)+1</f>
        <v>5</v>
      </c>
    </row>
    <row r="38" spans="1:24" ht="21.75" customHeight="1">
      <c r="A38" s="193"/>
      <c r="B38" s="194">
        <f>IF(P34="","",P34)</f>
        <v>1</v>
      </c>
      <c r="C38" s="1" t="str">
        <f>IF(B38="","",IF(B38=D38,"△",IF(B38&gt;D38,"○","●")))</f>
        <v>●</v>
      </c>
      <c r="D38" s="4">
        <f>IF(N34="","",N34)</f>
        <v>2</v>
      </c>
      <c r="E38" s="22">
        <f>IF(P35="","",P35)</f>
        <v>1</v>
      </c>
      <c r="F38" s="1" t="str">
        <f>IF(E38="","",IF(E38=G38,"△",IF(E38&gt;G38,"○","●")))</f>
        <v>●</v>
      </c>
      <c r="G38" s="4">
        <f>IF(N35="","",N35)</f>
        <v>2</v>
      </c>
      <c r="H38" s="22">
        <f>IF(P36="","",P36)</f>
        <v>0</v>
      </c>
      <c r="I38" s="1" t="str">
        <f>IF(H38="","",IF(H38=J38,"△",IF(H38&gt;J38,"○","●")))</f>
        <v>●</v>
      </c>
      <c r="J38" s="4">
        <f>IF(N36="","",N36)</f>
        <v>1</v>
      </c>
      <c r="K38" s="22">
        <f>IF(P37="","",P37)</f>
        <v>2</v>
      </c>
      <c r="L38" s="1" t="str">
        <f>IF(K38="","",IF(K38=M38,"△",IF(K38&gt;M38,"○","●")))</f>
        <v>○</v>
      </c>
      <c r="M38" s="4">
        <f>IF(N37="","",N37)</f>
        <v>1</v>
      </c>
      <c r="N38" s="352"/>
      <c r="O38" s="353"/>
      <c r="P38" s="354"/>
      <c r="Q38" s="4">
        <f t="shared" si="8"/>
        <v>1</v>
      </c>
      <c r="R38" s="4">
        <f t="shared" si="8"/>
        <v>3</v>
      </c>
      <c r="S38" s="4">
        <f t="shared" si="8"/>
        <v>0</v>
      </c>
      <c r="T38" s="65">
        <f>Q38*3+S38</f>
        <v>3</v>
      </c>
      <c r="U38" s="65">
        <f t="shared" si="9"/>
        <v>4</v>
      </c>
      <c r="V38" s="65">
        <f t="shared" si="9"/>
        <v>6</v>
      </c>
      <c r="W38" s="65">
        <f>IFERROR(U38-V38,"")</f>
        <v>-2</v>
      </c>
      <c r="X38" s="65" cm="1">
        <f t="array" ref="X38">SUMPRODUCT(($T$34:$T$38*10^5+$W$34:$W$38&gt;T38*10^5+W38)*1)+1</f>
        <v>4</v>
      </c>
    </row>
    <row r="39" spans="1:24" ht="21.75" customHeight="1">
      <c r="A39" s="52"/>
      <c r="B39" s="197" t="s">
        <v>11</v>
      </c>
      <c r="C39" s="197"/>
      <c r="D39" s="197" t="s">
        <v>12</v>
      </c>
      <c r="E39" s="197" t="s">
        <v>11</v>
      </c>
      <c r="F39" s="197"/>
      <c r="G39" s="197" t="s">
        <v>12</v>
      </c>
      <c r="H39" s="197" t="s">
        <v>11</v>
      </c>
      <c r="I39" s="197"/>
      <c r="J39" s="197" t="s">
        <v>12</v>
      </c>
      <c r="K39" s="197" t="s">
        <v>11</v>
      </c>
      <c r="L39" s="197"/>
      <c r="M39" s="197" t="s">
        <v>12</v>
      </c>
      <c r="N39" s="197" t="s">
        <v>11</v>
      </c>
      <c r="O39" s="197"/>
      <c r="P39" s="197" t="s">
        <v>12</v>
      </c>
      <c r="Q39" s="198" t="s">
        <v>130</v>
      </c>
      <c r="R39" s="198" t="s">
        <v>25</v>
      </c>
      <c r="S39" s="198" t="s">
        <v>26</v>
      </c>
      <c r="T39" s="122"/>
      <c r="U39" s="122"/>
      <c r="V39" s="122"/>
      <c r="W39" s="122"/>
      <c r="X39" s="122"/>
    </row>
    <row r="40" spans="1:24" ht="21.75" customHeight="1">
      <c r="A40" s="15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3"/>
      <c r="O40" s="13"/>
      <c r="P40" s="346" t="s">
        <v>187</v>
      </c>
      <c r="Q40" s="347"/>
      <c r="R40" s="346" t="s">
        <v>188</v>
      </c>
      <c r="S40" s="347"/>
      <c r="T40" s="346" t="s">
        <v>189</v>
      </c>
      <c r="U40" s="347"/>
    </row>
    <row r="41" spans="1:24" ht="21.75" customHeight="1">
      <c r="A41" s="51" t="s">
        <v>30</v>
      </c>
      <c r="B41" s="239">
        <f>A42</f>
        <v>0</v>
      </c>
      <c r="C41" s="351"/>
      <c r="D41" s="254"/>
      <c r="E41" s="239">
        <f>A43</f>
        <v>0</v>
      </c>
      <c r="F41" s="351"/>
      <c r="G41" s="254"/>
      <c r="H41" s="239">
        <f>A44</f>
        <v>0</v>
      </c>
      <c r="I41" s="351"/>
      <c r="J41" s="254"/>
      <c r="K41" s="239">
        <f>A45</f>
        <v>0</v>
      </c>
      <c r="L41" s="351"/>
      <c r="M41" s="254"/>
      <c r="N41" s="7" t="s">
        <v>7</v>
      </c>
      <c r="O41" s="7" t="s">
        <v>8</v>
      </c>
      <c r="P41" s="7" t="s">
        <v>9</v>
      </c>
      <c r="Q41" s="7" t="s">
        <v>0</v>
      </c>
      <c r="R41" s="7" t="s">
        <v>1</v>
      </c>
      <c r="S41" s="7" t="s">
        <v>2</v>
      </c>
      <c r="T41" s="7" t="s">
        <v>10</v>
      </c>
      <c r="U41" s="7" t="s">
        <v>3</v>
      </c>
    </row>
    <row r="42" spans="1:24" ht="21.75" customHeight="1">
      <c r="A42" s="53"/>
      <c r="B42" s="355"/>
      <c r="C42" s="356"/>
      <c r="D42" s="357"/>
      <c r="E42" s="80"/>
      <c r="F42" s="3" t="str">
        <f>IF(E42="","",IF(E42=G42,"△",IF(E42&gt;G42,"○","●")))</f>
        <v/>
      </c>
      <c r="G42" s="84"/>
      <c r="H42" s="80"/>
      <c r="I42" s="5" t="str">
        <f>IF(H42="","",IF(H42=J42,"△",IF(H42&gt;J42,"○","●")))</f>
        <v/>
      </c>
      <c r="J42" s="84"/>
      <c r="K42" s="80"/>
      <c r="L42" s="5" t="str">
        <f>IF(K42="","",IF(K42=M42,"△",IF(K42&gt;M42,"○","●")))</f>
        <v/>
      </c>
      <c r="M42" s="84"/>
      <c r="N42" s="4">
        <f t="shared" ref="N42:P45" si="10">COUNTIF($B42:$M42,N$46)</f>
        <v>0</v>
      </c>
      <c r="O42" s="4">
        <f t="shared" si="10"/>
        <v>0</v>
      </c>
      <c r="P42" s="4">
        <f t="shared" si="10"/>
        <v>0</v>
      </c>
      <c r="Q42" s="65">
        <f>N42*3+P42</f>
        <v>0</v>
      </c>
      <c r="R42" s="65">
        <f>SUMIF($B$46:$M$46,R$41,$B42:$M42)</f>
        <v>0</v>
      </c>
      <c r="S42" s="65">
        <f t="shared" ref="R42:S45" si="11">SUMIF($B$46:$M$46,S$41,$B42:$M42)</f>
        <v>0</v>
      </c>
      <c r="T42" s="65">
        <f>IFERROR(R42-S42,"")</f>
        <v>0</v>
      </c>
      <c r="U42" s="65">
        <f>SUMPRODUCT(($Q$42:$Q$45*10^5+$T$42:$T$45&gt;Q42*10^5+T42)*1)+1</f>
        <v>1</v>
      </c>
    </row>
    <row r="43" spans="1:24" ht="21.75" customHeight="1">
      <c r="A43" s="53"/>
      <c r="B43" s="5" t="str">
        <f>IF(G42="","",G42)</f>
        <v/>
      </c>
      <c r="C43" s="1" t="str">
        <f>IF(B43="","",IF(B43=D43,"△",IF(B43&gt;D43,"○","●")))</f>
        <v/>
      </c>
      <c r="D43" s="4" t="str">
        <f>IF(E42="","",E42)</f>
        <v/>
      </c>
      <c r="E43" s="355"/>
      <c r="F43" s="356"/>
      <c r="G43" s="357"/>
      <c r="H43" s="80"/>
      <c r="I43" s="5" t="str">
        <f>IF(H43="","",IF(H43=J43,"△",IF(H43&gt;J43,"○","●")))</f>
        <v/>
      </c>
      <c r="J43" s="82"/>
      <c r="K43" s="83"/>
      <c r="L43" s="5" t="str">
        <f>IF(K43="","",IF(K43=M43,"△",IF(K43&gt;M43,"○","●")))</f>
        <v/>
      </c>
      <c r="M43" s="84"/>
      <c r="N43" s="4">
        <f t="shared" si="10"/>
        <v>0</v>
      </c>
      <c r="O43" s="4">
        <f t="shared" si="10"/>
        <v>0</v>
      </c>
      <c r="P43" s="4">
        <f t="shared" si="10"/>
        <v>0</v>
      </c>
      <c r="Q43" s="65">
        <f>N43*3+P43</f>
        <v>0</v>
      </c>
      <c r="R43" s="65">
        <f t="shared" si="11"/>
        <v>0</v>
      </c>
      <c r="S43" s="65">
        <f t="shared" si="11"/>
        <v>0</v>
      </c>
      <c r="T43" s="65">
        <f>IFERROR(R43-S43,"")</f>
        <v>0</v>
      </c>
      <c r="U43" s="65">
        <f>SUMPRODUCT(($Q$42:$Q$45*10^5+$T$42:$T$45&gt;Q43*10^5+T43)*1)+1</f>
        <v>1</v>
      </c>
    </row>
    <row r="44" spans="1:24" ht="21.75" customHeight="1">
      <c r="A44" s="53"/>
      <c r="B44" s="5" t="str">
        <f>IF(J42="","",J42)</f>
        <v/>
      </c>
      <c r="C44" s="1" t="str">
        <f>IF(B44="","",IF(B44=D44,"△",IF(B44&gt;D44,"○","●")))</f>
        <v/>
      </c>
      <c r="D44" s="4" t="str">
        <f>IF(H42="","",H42)</f>
        <v/>
      </c>
      <c r="E44" s="22" t="str">
        <f>IF(J43="","",J43)</f>
        <v/>
      </c>
      <c r="F44" s="1" t="str">
        <f>IF(E44="","",IF(E44=G44,"△",IF(E44&gt;G44,"○","●")))</f>
        <v/>
      </c>
      <c r="G44" s="4" t="str">
        <f>IF(H43="","",H43)</f>
        <v/>
      </c>
      <c r="H44" s="355"/>
      <c r="I44" s="356"/>
      <c r="J44" s="357"/>
      <c r="K44" s="80"/>
      <c r="L44" s="5" t="str">
        <f>IF(K44="","",IF(K44=M44,"△",IF(K44&gt;M44,"○","●")))</f>
        <v/>
      </c>
      <c r="M44" s="84"/>
      <c r="N44" s="4">
        <f t="shared" si="10"/>
        <v>0</v>
      </c>
      <c r="O44" s="4">
        <f t="shared" si="10"/>
        <v>0</v>
      </c>
      <c r="P44" s="4">
        <f t="shared" si="10"/>
        <v>0</v>
      </c>
      <c r="Q44" s="65">
        <f>N44*3+P44</f>
        <v>0</v>
      </c>
      <c r="R44" s="65">
        <f t="shared" si="11"/>
        <v>0</v>
      </c>
      <c r="S44" s="65">
        <f t="shared" si="11"/>
        <v>0</v>
      </c>
      <c r="T44" s="65">
        <f>IFERROR(R44-S44,"")</f>
        <v>0</v>
      </c>
      <c r="U44" s="65">
        <f>SUMPRODUCT(($Q$42:$Q$45*10^5+$T$42:$T$45&gt;Q44*10^5+T44)*1)+1</f>
        <v>1</v>
      </c>
    </row>
    <row r="45" spans="1:24" ht="21.75" customHeight="1">
      <c r="A45" s="53"/>
      <c r="B45" s="5" t="str">
        <f>IF(M42="","",M42)</f>
        <v/>
      </c>
      <c r="C45" s="1" t="str">
        <f>IF(B45="","",IF(B45=D45,"△",IF(B45&gt;D45,"○","●")))</f>
        <v/>
      </c>
      <c r="D45" s="4" t="str">
        <f>IF(K42="","",K42)</f>
        <v/>
      </c>
      <c r="E45" s="22" t="str">
        <f>IF(M43="","",M43)</f>
        <v/>
      </c>
      <c r="F45" s="1" t="str">
        <f>IF(E45="","",IF(E45=G45,"△",IF(E45&gt;G45,"○","●")))</f>
        <v/>
      </c>
      <c r="G45" s="4" t="str">
        <f>IF(K43="","",K43)</f>
        <v/>
      </c>
      <c r="H45" s="22" t="str">
        <f>IF(M44="","",M44)</f>
        <v/>
      </c>
      <c r="I45" s="1" t="str">
        <f>IF(H45="","",IF(H45=J45,"△",IF(H45&gt;J45,"○","●")))</f>
        <v/>
      </c>
      <c r="J45" s="4" t="str">
        <f>IF(K44="","",K44)</f>
        <v/>
      </c>
      <c r="K45" s="355"/>
      <c r="L45" s="356"/>
      <c r="M45" s="357"/>
      <c r="N45" s="4">
        <f t="shared" si="10"/>
        <v>0</v>
      </c>
      <c r="O45" s="4">
        <f t="shared" si="10"/>
        <v>0</v>
      </c>
      <c r="P45" s="4">
        <f t="shared" si="10"/>
        <v>0</v>
      </c>
      <c r="Q45" s="65">
        <f>N45*3+P45</f>
        <v>0</v>
      </c>
      <c r="R45" s="65">
        <f t="shared" si="11"/>
        <v>0</v>
      </c>
      <c r="S45" s="65">
        <f t="shared" si="11"/>
        <v>0</v>
      </c>
      <c r="T45" s="65">
        <f>IFERROR(R45-S45,"")</f>
        <v>0</v>
      </c>
      <c r="U45" s="65">
        <f>SUMPRODUCT(($Q$42:$Q$45*10^5+$T$42:$T$45&gt;Q45*10^5+T45)*1)+1</f>
        <v>1</v>
      </c>
    </row>
    <row r="46" spans="1:24" ht="21.75" customHeight="1">
      <c r="A46" s="15"/>
      <c r="B46" s="11" t="s">
        <v>11</v>
      </c>
      <c r="C46" s="12"/>
      <c r="D46" s="12" t="s">
        <v>12</v>
      </c>
      <c r="E46" s="12" t="s">
        <v>11</v>
      </c>
      <c r="F46" s="12"/>
      <c r="G46" s="12" t="s">
        <v>12</v>
      </c>
      <c r="H46" s="12" t="s">
        <v>11</v>
      </c>
      <c r="I46" s="12"/>
      <c r="J46" s="12" t="s">
        <v>12</v>
      </c>
      <c r="K46" s="12" t="s">
        <v>11</v>
      </c>
      <c r="L46" s="12"/>
      <c r="M46" s="12" t="s">
        <v>12</v>
      </c>
      <c r="N46" s="13" t="s">
        <v>130</v>
      </c>
      <c r="O46" s="13" t="s">
        <v>25</v>
      </c>
      <c r="P46" s="13" t="s">
        <v>26</v>
      </c>
      <c r="Q46" s="52"/>
      <c r="R46" s="52"/>
      <c r="S46" s="16"/>
      <c r="T46" s="16"/>
      <c r="U46" s="16"/>
    </row>
    <row r="47" spans="1:24" ht="21.75" customHeight="1">
      <c r="A47" s="15"/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  <c r="R47" s="13"/>
      <c r="S47" s="346" t="s">
        <v>187</v>
      </c>
      <c r="T47" s="347"/>
      <c r="U47" s="346" t="s">
        <v>188</v>
      </c>
      <c r="V47" s="347"/>
      <c r="W47" s="346" t="s">
        <v>189</v>
      </c>
      <c r="X47" s="347"/>
    </row>
    <row r="48" spans="1:24" ht="21.75" customHeight="1">
      <c r="A48" s="51" t="s">
        <v>111</v>
      </c>
      <c r="B48" s="239">
        <f>A49</f>
        <v>0</v>
      </c>
      <c r="C48" s="351"/>
      <c r="D48" s="254"/>
      <c r="E48" s="239">
        <f>A50</f>
        <v>0</v>
      </c>
      <c r="F48" s="351"/>
      <c r="G48" s="254"/>
      <c r="H48" s="239">
        <f>A51</f>
        <v>0</v>
      </c>
      <c r="I48" s="351"/>
      <c r="J48" s="254"/>
      <c r="K48" s="239">
        <f>A52</f>
        <v>0</v>
      </c>
      <c r="L48" s="351"/>
      <c r="M48" s="254"/>
      <c r="N48" s="239">
        <f>A53</f>
        <v>0</v>
      </c>
      <c r="O48" s="240"/>
      <c r="P48" s="241"/>
      <c r="Q48" s="7" t="s">
        <v>7</v>
      </c>
      <c r="R48" s="7" t="s">
        <v>8</v>
      </c>
      <c r="S48" s="7" t="s">
        <v>9</v>
      </c>
      <c r="T48" s="7" t="s">
        <v>0</v>
      </c>
      <c r="U48" s="7" t="s">
        <v>1</v>
      </c>
      <c r="V48" s="7" t="s">
        <v>2</v>
      </c>
      <c r="W48" s="7" t="s">
        <v>10</v>
      </c>
      <c r="X48" s="7" t="s">
        <v>3</v>
      </c>
    </row>
    <row r="49" spans="1:24" ht="21.75" customHeight="1">
      <c r="A49" s="53"/>
      <c r="B49" s="355"/>
      <c r="C49" s="356"/>
      <c r="D49" s="357"/>
      <c r="E49" s="80"/>
      <c r="F49" s="3" t="str">
        <f>IF(E49="","",IF(E49=G49,"△",IF(E49&gt;G49,"○","●")))</f>
        <v/>
      </c>
      <c r="G49" s="84"/>
      <c r="H49" s="80"/>
      <c r="I49" s="5" t="str">
        <f>IF(H49="","",IF(H49=J49,"△",IF(H49&gt;J49,"○","●")))</f>
        <v/>
      </c>
      <c r="J49" s="84"/>
      <c r="K49" s="80"/>
      <c r="L49" s="5" t="str">
        <f>IF(K49="","",IF(K49=M49,"△",IF(K49&gt;M49,"○","●")))</f>
        <v/>
      </c>
      <c r="M49" s="84"/>
      <c r="N49" s="22"/>
      <c r="O49" s="5" t="str">
        <f>IF(N49="","",IF(N49=P49,"△",IF(N49&gt;P49,"○","●")))</f>
        <v/>
      </c>
      <c r="P49" s="4"/>
      <c r="Q49" s="4">
        <f t="shared" ref="Q49:S53" si="12">COUNTIF($B49:$P49,Q$54)</f>
        <v>0</v>
      </c>
      <c r="R49" s="4">
        <f t="shared" si="12"/>
        <v>0</v>
      </c>
      <c r="S49" s="4">
        <f t="shared" si="12"/>
        <v>0</v>
      </c>
      <c r="T49" s="65">
        <f>Q49*3+S49</f>
        <v>0</v>
      </c>
      <c r="U49" s="65">
        <f t="shared" ref="U49:V53" si="13">SUMIF($B$54:$P$54,U$48,$B49:$P49)</f>
        <v>0</v>
      </c>
      <c r="V49" s="65">
        <f t="shared" si="13"/>
        <v>0</v>
      </c>
      <c r="W49" s="65">
        <f>IFERROR(U49-V49,"")</f>
        <v>0</v>
      </c>
      <c r="X49" s="65" cm="1">
        <f t="array" ref="X49">SUMPRODUCT(($T$49:$T$53*10^5+$W$49:$W$53&gt;T49*10^5+W49)*1)+1</f>
        <v>1</v>
      </c>
    </row>
    <row r="50" spans="1:24" ht="22.5" customHeight="1">
      <c r="A50" s="53"/>
      <c r="B50" s="5" t="str">
        <f>IF(G49="","",G49)</f>
        <v/>
      </c>
      <c r="C50" s="1" t="str">
        <f>IF(B50="","",IF(B50=D50,"△",IF(B50&gt;D50,"○","●")))</f>
        <v/>
      </c>
      <c r="D50" s="4" t="str">
        <f>IF(E49="","",E49)</f>
        <v/>
      </c>
      <c r="E50" s="355"/>
      <c r="F50" s="356"/>
      <c r="G50" s="357"/>
      <c r="H50" s="80"/>
      <c r="I50" s="5" t="str">
        <f>IF(H50="","",IF(H50=J50,"△",IF(H50&gt;J50,"○","●")))</f>
        <v/>
      </c>
      <c r="J50" s="82"/>
      <c r="K50" s="83"/>
      <c r="L50" s="5" t="str">
        <f>IF(K50="","",IF(K50=M50,"△",IF(K50&gt;M50,"○","●")))</f>
        <v/>
      </c>
      <c r="M50" s="84"/>
      <c r="N50" s="22"/>
      <c r="O50" s="5" t="str">
        <f>IF(N50="","",IF(N50=P50,"△",IF(N50&gt;P50,"○","●")))</f>
        <v/>
      </c>
      <c r="P50" s="4"/>
      <c r="Q50" s="4">
        <f t="shared" si="12"/>
        <v>0</v>
      </c>
      <c r="R50" s="4">
        <f t="shared" si="12"/>
        <v>0</v>
      </c>
      <c r="S50" s="4">
        <f t="shared" si="12"/>
        <v>0</v>
      </c>
      <c r="T50" s="65">
        <f>Q50*3+S50</f>
        <v>0</v>
      </c>
      <c r="U50" s="65">
        <f t="shared" si="13"/>
        <v>0</v>
      </c>
      <c r="V50" s="65">
        <f t="shared" si="13"/>
        <v>0</v>
      </c>
      <c r="W50" s="65">
        <f>IFERROR(U50-V50,"")</f>
        <v>0</v>
      </c>
      <c r="X50" s="65" cm="1">
        <f t="array" ref="X50">SUMPRODUCT(($T$49:$T$53*10^5+$W$49:$W$53&gt;T50*10^5+W50)*1)+1</f>
        <v>1</v>
      </c>
    </row>
    <row r="51" spans="1:24" ht="22.5" customHeight="1">
      <c r="A51" s="53"/>
      <c r="B51" s="5" t="str">
        <f>IF(J49="","",J49)</f>
        <v/>
      </c>
      <c r="C51" s="1" t="str">
        <f>IF(B51="","",IF(B51=D51,"△",IF(B51&gt;D51,"○","●")))</f>
        <v/>
      </c>
      <c r="D51" s="4" t="str">
        <f>IF(H49="","",H49)</f>
        <v/>
      </c>
      <c r="E51" s="22" t="str">
        <f>IF(J50="","",J50)</f>
        <v/>
      </c>
      <c r="F51" s="1" t="str">
        <f>IF(E51="","",IF(E51=G51,"△",IF(E51&gt;G51,"○","●")))</f>
        <v/>
      </c>
      <c r="G51" s="4" t="str">
        <f>IF(H50="","",H50)</f>
        <v/>
      </c>
      <c r="H51" s="355"/>
      <c r="I51" s="356"/>
      <c r="J51" s="357"/>
      <c r="K51" s="80"/>
      <c r="L51" s="5" t="str">
        <f>IF(K51="","",IF(K51=M51,"△",IF(K51&gt;M51,"○","●")))</f>
        <v/>
      </c>
      <c r="M51" s="84"/>
      <c r="N51" s="22"/>
      <c r="O51" s="5" t="str">
        <f>IF(N51="","",IF(N51=P51,"△",IF(N51&gt;P51,"○","●")))</f>
        <v/>
      </c>
      <c r="P51" s="4"/>
      <c r="Q51" s="4">
        <f t="shared" si="12"/>
        <v>0</v>
      </c>
      <c r="R51" s="4">
        <f t="shared" si="12"/>
        <v>0</v>
      </c>
      <c r="S51" s="4">
        <f t="shared" si="12"/>
        <v>0</v>
      </c>
      <c r="T51" s="65">
        <f>Q51*3+S51</f>
        <v>0</v>
      </c>
      <c r="U51" s="65">
        <f t="shared" si="13"/>
        <v>0</v>
      </c>
      <c r="V51" s="65">
        <f t="shared" si="13"/>
        <v>0</v>
      </c>
      <c r="W51" s="65">
        <f>IFERROR(U51-V51,"")</f>
        <v>0</v>
      </c>
      <c r="X51" s="65" cm="1">
        <f t="array" ref="X51">SUMPRODUCT(($T$49:$T$53*10^5+$W$49:$W$53&gt;T51*10^5+W51)*1)+1</f>
        <v>1</v>
      </c>
    </row>
    <row r="52" spans="1:24" ht="21.75" customHeight="1">
      <c r="A52" s="53"/>
      <c r="B52" s="5" t="str">
        <f>IF(M49="","",M49)</f>
        <v/>
      </c>
      <c r="C52" s="1" t="str">
        <f>IF(B52="","",IF(B52=D52,"△",IF(B52&gt;D52,"○","●")))</f>
        <v/>
      </c>
      <c r="D52" s="4" t="str">
        <f>IF(K49="","",K49)</f>
        <v/>
      </c>
      <c r="E52" s="22" t="str">
        <f>IF(M50="","",M50)</f>
        <v/>
      </c>
      <c r="F52" s="1" t="str">
        <f>IF(E52="","",IF(E52=G52,"△",IF(E52&gt;G52,"○","●")))</f>
        <v/>
      </c>
      <c r="G52" s="4" t="str">
        <f>IF(K50="","",K50)</f>
        <v/>
      </c>
      <c r="H52" s="22" t="str">
        <f>IF(M51="","",M51)</f>
        <v/>
      </c>
      <c r="I52" s="1" t="str">
        <f>IF(H52="","",IF(H52=J52,"△",IF(H52&gt;J52,"○","●")))</f>
        <v/>
      </c>
      <c r="J52" s="4" t="str">
        <f>IF(K51="","",K51)</f>
        <v/>
      </c>
      <c r="K52" s="355"/>
      <c r="L52" s="356"/>
      <c r="M52" s="357"/>
      <c r="N52" s="22"/>
      <c r="O52" s="5" t="str">
        <f>IF(N52="","",IF(N52=P52,"△",IF(N52&gt;P52,"○","●")))</f>
        <v/>
      </c>
      <c r="P52" s="4"/>
      <c r="Q52" s="4">
        <f t="shared" si="12"/>
        <v>0</v>
      </c>
      <c r="R52" s="4">
        <f t="shared" si="12"/>
        <v>0</v>
      </c>
      <c r="S52" s="4">
        <f t="shared" si="12"/>
        <v>0</v>
      </c>
      <c r="T52" s="65">
        <f>Q52*3+S52</f>
        <v>0</v>
      </c>
      <c r="U52" s="65">
        <f t="shared" si="13"/>
        <v>0</v>
      </c>
      <c r="V52" s="65">
        <f t="shared" si="13"/>
        <v>0</v>
      </c>
      <c r="W52" s="65">
        <f>IFERROR(U52-V52,"")</f>
        <v>0</v>
      </c>
      <c r="X52" s="65" cm="1">
        <f t="array" ref="X52">SUMPRODUCT(($T$49:$T$53*10^5+$W$49:$W$53&gt;T52*10^5+W52)*1)+1</f>
        <v>1</v>
      </c>
    </row>
    <row r="53" spans="1:24" ht="21.75" customHeight="1">
      <c r="A53" s="193"/>
      <c r="B53" s="194" t="str">
        <f>IF(P49="","",P49)</f>
        <v/>
      </c>
      <c r="C53" s="1" t="str">
        <f>IF(B53="","",IF(B53=D53,"△",IF(B53&gt;D53,"○","●")))</f>
        <v/>
      </c>
      <c r="D53" s="4" t="str">
        <f>IF(N49="","",N49)</f>
        <v/>
      </c>
      <c r="E53" s="22" t="str">
        <f>IF(P50="","",P50)</f>
        <v/>
      </c>
      <c r="F53" s="1" t="str">
        <f>IF(E53="","",IF(E53=G53,"△",IF(E53&gt;G53,"○","●")))</f>
        <v/>
      </c>
      <c r="G53" s="4" t="str">
        <f>IF(N50="","",N50)</f>
        <v/>
      </c>
      <c r="H53" s="22" t="str">
        <f>IF(P51="","",P51)</f>
        <v/>
      </c>
      <c r="I53" s="1" t="str">
        <f>IF(H53="","",IF(H53=J53,"△",IF(H53&gt;J53,"○","●")))</f>
        <v/>
      </c>
      <c r="J53" s="4" t="str">
        <f>IF(N51="","",N51)</f>
        <v/>
      </c>
      <c r="K53" s="22" t="str">
        <f>IF(P52="","",P52)</f>
        <v/>
      </c>
      <c r="L53" s="1" t="str">
        <f>IF(K53="","",IF(K53=M53,"△",IF(K53&gt;M53,"○","●")))</f>
        <v/>
      </c>
      <c r="M53" s="4" t="str">
        <f>IF(N52="","",N52)</f>
        <v/>
      </c>
      <c r="N53" s="352"/>
      <c r="O53" s="353"/>
      <c r="P53" s="354"/>
      <c r="Q53" s="4">
        <f t="shared" si="12"/>
        <v>0</v>
      </c>
      <c r="R53" s="4">
        <f t="shared" si="12"/>
        <v>0</v>
      </c>
      <c r="S53" s="4">
        <f t="shared" si="12"/>
        <v>0</v>
      </c>
      <c r="T53" s="65">
        <f>Q53*3+S53</f>
        <v>0</v>
      </c>
      <c r="U53" s="65">
        <f t="shared" si="13"/>
        <v>0</v>
      </c>
      <c r="V53" s="65">
        <f t="shared" si="13"/>
        <v>0</v>
      </c>
      <c r="W53" s="65">
        <f>IFERROR(U53-V53,"")</f>
        <v>0</v>
      </c>
      <c r="X53" s="65" cm="1">
        <f t="array" ref="X53">SUMPRODUCT(($T$49:$T$53*10^5+$W$49:$W$53&gt;T53*10^5+W53)*1)+1</f>
        <v>1</v>
      </c>
    </row>
    <row r="54" spans="1:24" ht="21.75" customHeight="1">
      <c r="A54" s="52"/>
      <c r="B54" s="197" t="s">
        <v>11</v>
      </c>
      <c r="C54" s="197"/>
      <c r="D54" s="197" t="s">
        <v>12</v>
      </c>
      <c r="E54" s="197" t="s">
        <v>11</v>
      </c>
      <c r="F54" s="197"/>
      <c r="G54" s="197" t="s">
        <v>12</v>
      </c>
      <c r="H54" s="197" t="s">
        <v>11</v>
      </c>
      <c r="I54" s="197"/>
      <c r="J54" s="197" t="s">
        <v>12</v>
      </c>
      <c r="K54" s="197" t="s">
        <v>11</v>
      </c>
      <c r="L54" s="197"/>
      <c r="M54" s="197" t="s">
        <v>12</v>
      </c>
      <c r="N54" s="197" t="s">
        <v>11</v>
      </c>
      <c r="O54" s="197"/>
      <c r="P54" s="197" t="s">
        <v>12</v>
      </c>
      <c r="Q54" s="198" t="s">
        <v>130</v>
      </c>
      <c r="R54" s="198" t="s">
        <v>25</v>
      </c>
      <c r="S54" s="198" t="s">
        <v>26</v>
      </c>
      <c r="T54" s="122"/>
      <c r="U54" s="122"/>
      <c r="V54" s="122"/>
      <c r="W54" s="122"/>
      <c r="X54" s="122"/>
    </row>
    <row r="55" spans="1:24" ht="21.75" customHeight="1">
      <c r="A55" s="15"/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3"/>
      <c r="O55" s="13"/>
      <c r="P55" s="346" t="s">
        <v>187</v>
      </c>
      <c r="Q55" s="347"/>
      <c r="R55" s="346" t="s">
        <v>188</v>
      </c>
      <c r="S55" s="347"/>
      <c r="T55" s="346" t="s">
        <v>189</v>
      </c>
      <c r="U55" s="347"/>
    </row>
    <row r="56" spans="1:24" ht="21.75" customHeight="1">
      <c r="A56" s="51" t="s">
        <v>129</v>
      </c>
      <c r="B56" s="239">
        <f>A57</f>
        <v>0</v>
      </c>
      <c r="C56" s="351"/>
      <c r="D56" s="254"/>
      <c r="E56" s="239">
        <f>A58</f>
        <v>0</v>
      </c>
      <c r="F56" s="351"/>
      <c r="G56" s="254"/>
      <c r="H56" s="239">
        <f>A59</f>
        <v>0</v>
      </c>
      <c r="I56" s="351"/>
      <c r="J56" s="254"/>
      <c r="K56" s="239">
        <f>A60</f>
        <v>0</v>
      </c>
      <c r="L56" s="351"/>
      <c r="M56" s="254"/>
      <c r="N56" s="7" t="s">
        <v>7</v>
      </c>
      <c r="O56" s="7" t="s">
        <v>8</v>
      </c>
      <c r="P56" s="7" t="s">
        <v>9</v>
      </c>
      <c r="Q56" s="7" t="s">
        <v>0</v>
      </c>
      <c r="R56" s="7" t="s">
        <v>1</v>
      </c>
      <c r="S56" s="7" t="s">
        <v>2</v>
      </c>
      <c r="T56" s="7" t="s">
        <v>10</v>
      </c>
      <c r="U56" s="7" t="s">
        <v>3</v>
      </c>
    </row>
    <row r="57" spans="1:24" ht="21.75" customHeight="1">
      <c r="A57" s="53"/>
      <c r="B57" s="355"/>
      <c r="C57" s="356"/>
      <c r="D57" s="357"/>
      <c r="E57" s="80"/>
      <c r="F57" s="3" t="str">
        <f>IF(E57="","",IF(E57=G57,"△",IF(E57&gt;G57,"○","●")))</f>
        <v/>
      </c>
      <c r="G57" s="84"/>
      <c r="H57" s="80"/>
      <c r="I57" s="5" t="str">
        <f>IF(H57="","",IF(H57=J57,"△",IF(H57&gt;J57,"○","●")))</f>
        <v/>
      </c>
      <c r="J57" s="84"/>
      <c r="K57" s="80"/>
      <c r="L57" s="5" t="str">
        <f>IF(K57="","",IF(K57=M57,"△",IF(K57&gt;M57,"○","●")))</f>
        <v/>
      </c>
      <c r="M57" s="84"/>
      <c r="N57" s="4">
        <f t="shared" ref="N57:P60" si="14">COUNTIF($B57:$M57,N$17)</f>
        <v>0</v>
      </c>
      <c r="O57" s="4">
        <f t="shared" si="14"/>
        <v>0</v>
      </c>
      <c r="P57" s="4">
        <f t="shared" si="14"/>
        <v>0</v>
      </c>
      <c r="Q57" s="65">
        <f>N57*3+P57</f>
        <v>0</v>
      </c>
      <c r="R57" s="65">
        <f>SUMIF($B$61:$M$61,R$56,$B57:$M57)</f>
        <v>0</v>
      </c>
      <c r="S57" s="65">
        <f>SUMIF($B$61:$M$61,S$56,$B57:$M57)</f>
        <v>0</v>
      </c>
      <c r="T57" s="65">
        <f>IFERROR(R57-S57,"")</f>
        <v>0</v>
      </c>
      <c r="U57" s="65">
        <f>SUMPRODUCT(($Q$57:$Q$60*10^5+$T$57:$T$60&gt;Q57*10^5+T57)*1)+1</f>
        <v>1</v>
      </c>
    </row>
    <row r="58" spans="1:24" ht="21.75" customHeight="1">
      <c r="A58" s="53"/>
      <c r="B58" s="5" t="str">
        <f>IF(G57="","",G57)</f>
        <v/>
      </c>
      <c r="C58" s="1" t="str">
        <f>IF(B58="","",IF(B58=D58,"△",IF(B58&gt;D58,"○","●")))</f>
        <v/>
      </c>
      <c r="D58" s="4" t="str">
        <f>IF(E57="","",E57)</f>
        <v/>
      </c>
      <c r="E58" s="355"/>
      <c r="F58" s="356"/>
      <c r="G58" s="357"/>
      <c r="H58" s="80"/>
      <c r="I58" s="5" t="str">
        <f>IF(H58="","",IF(H58=J58,"△",IF(H58&gt;J58,"○","●")))</f>
        <v/>
      </c>
      <c r="J58" s="82"/>
      <c r="K58" s="83"/>
      <c r="L58" s="5" t="str">
        <f>IF(K58="","",IF(K58=M58,"△",IF(K58&gt;M58,"○","●")))</f>
        <v/>
      </c>
      <c r="M58" s="84"/>
      <c r="N58" s="4">
        <f t="shared" si="14"/>
        <v>0</v>
      </c>
      <c r="O58" s="4">
        <f t="shared" si="14"/>
        <v>0</v>
      </c>
      <c r="P58" s="4">
        <f t="shared" si="14"/>
        <v>0</v>
      </c>
      <c r="Q58" s="65">
        <f>N58*3+P58</f>
        <v>0</v>
      </c>
      <c r="R58" s="65">
        <f t="shared" ref="R58:S60" si="15">SUMIF($B$61:$M$61,R$56,$B58:$M58)</f>
        <v>0</v>
      </c>
      <c r="S58" s="65">
        <f t="shared" si="15"/>
        <v>0</v>
      </c>
      <c r="T58" s="65">
        <f>IFERROR(R58-S58,"")</f>
        <v>0</v>
      </c>
      <c r="U58" s="65">
        <f>SUMPRODUCT(($Q$57:$Q$60*10^5+$T$57:$T$60&gt;Q58*10^5+T58)*1)+1</f>
        <v>1</v>
      </c>
    </row>
    <row r="59" spans="1:24" ht="21.75" customHeight="1">
      <c r="A59" s="53"/>
      <c r="B59" s="5" t="str">
        <f>IF(J57="","",J57)</f>
        <v/>
      </c>
      <c r="C59" s="1" t="str">
        <f>IF(B59="","",IF(B59=D59,"△",IF(B59&gt;D59,"○","●")))</f>
        <v/>
      </c>
      <c r="D59" s="4" t="str">
        <f>IF(H57="","",H57)</f>
        <v/>
      </c>
      <c r="E59" s="22" t="str">
        <f>IF(J58="","",J58)</f>
        <v/>
      </c>
      <c r="F59" s="1" t="str">
        <f>IF(E59="","",IF(E59=G59,"△",IF(E59&gt;G59,"○","●")))</f>
        <v/>
      </c>
      <c r="G59" s="4" t="str">
        <f>IF(H58="","",H58)</f>
        <v/>
      </c>
      <c r="H59" s="355"/>
      <c r="I59" s="356"/>
      <c r="J59" s="357"/>
      <c r="K59" s="80"/>
      <c r="L59" s="5" t="str">
        <f>IF(K59="","",IF(K59=M59,"△",IF(K59&gt;M59,"○","●")))</f>
        <v/>
      </c>
      <c r="M59" s="84"/>
      <c r="N59" s="4">
        <f t="shared" si="14"/>
        <v>0</v>
      </c>
      <c r="O59" s="4">
        <f t="shared" si="14"/>
        <v>0</v>
      </c>
      <c r="P59" s="4">
        <f t="shared" si="14"/>
        <v>0</v>
      </c>
      <c r="Q59" s="65">
        <f>N59*3+P59</f>
        <v>0</v>
      </c>
      <c r="R59" s="65">
        <f t="shared" si="15"/>
        <v>0</v>
      </c>
      <c r="S59" s="65">
        <f t="shared" si="15"/>
        <v>0</v>
      </c>
      <c r="T59" s="65">
        <f>IFERROR(R59-S59,"")</f>
        <v>0</v>
      </c>
      <c r="U59" s="65">
        <f t="shared" ref="U59" si="16">SUMPRODUCT(($Q$57:$Q$60*10^5+$T$57:$T$60&gt;Q59*10^5+T59)*1)+1</f>
        <v>1</v>
      </c>
    </row>
    <row r="60" spans="1:24" ht="21.75" customHeight="1">
      <c r="A60" s="53"/>
      <c r="B60" s="5" t="str">
        <f>IF(M57="","",M57)</f>
        <v/>
      </c>
      <c r="C60" s="1" t="str">
        <f>IF(B60="","",IF(B60=D60,"△",IF(B60&gt;D60,"○","●")))</f>
        <v/>
      </c>
      <c r="D60" s="4" t="str">
        <f>IF(K57="","",K57)</f>
        <v/>
      </c>
      <c r="E60" s="22" t="str">
        <f>IF(M58="","",M58)</f>
        <v/>
      </c>
      <c r="F60" s="1" t="str">
        <f>IF(E60="","",IF(E60=G60,"△",IF(E60&gt;G60,"○","●")))</f>
        <v/>
      </c>
      <c r="G60" s="4" t="str">
        <f>IF(K58="","",K58)</f>
        <v/>
      </c>
      <c r="H60" s="22" t="str">
        <f>IF(M59="","",M59)</f>
        <v/>
      </c>
      <c r="I60" s="1" t="str">
        <f>IF(H60="","",IF(H60=J60,"△",IF(H60&gt;J60,"○","●")))</f>
        <v/>
      </c>
      <c r="J60" s="4" t="str">
        <f>IF(K59="","",K59)</f>
        <v/>
      </c>
      <c r="K60" s="355"/>
      <c r="L60" s="356"/>
      <c r="M60" s="357"/>
      <c r="N60" s="4">
        <f t="shared" si="14"/>
        <v>0</v>
      </c>
      <c r="O60" s="4">
        <f t="shared" si="14"/>
        <v>0</v>
      </c>
      <c r="P60" s="4">
        <f t="shared" si="14"/>
        <v>0</v>
      </c>
      <c r="Q60" s="65">
        <f>N60*3+P60</f>
        <v>0</v>
      </c>
      <c r="R60" s="65">
        <f t="shared" si="15"/>
        <v>0</v>
      </c>
      <c r="S60" s="65">
        <f t="shared" si="15"/>
        <v>0</v>
      </c>
      <c r="T60" s="65">
        <f>IFERROR(R60-S60,"")</f>
        <v>0</v>
      </c>
      <c r="U60" s="65">
        <v>4</v>
      </c>
    </row>
    <row r="61" spans="1:24" ht="21.75" customHeight="1">
      <c r="A61" s="15"/>
      <c r="B61" s="11" t="s">
        <v>11</v>
      </c>
      <c r="C61" s="12"/>
      <c r="D61" s="12" t="s">
        <v>12</v>
      </c>
      <c r="E61" s="12" t="s">
        <v>11</v>
      </c>
      <c r="F61" s="12"/>
      <c r="G61" s="12" t="s">
        <v>12</v>
      </c>
      <c r="H61" s="12" t="s">
        <v>11</v>
      </c>
      <c r="I61" s="12"/>
      <c r="J61" s="12" t="s">
        <v>12</v>
      </c>
      <c r="K61" s="12" t="s">
        <v>11</v>
      </c>
      <c r="L61" s="12"/>
      <c r="M61" s="12" t="s">
        <v>12</v>
      </c>
      <c r="N61" s="13" t="s">
        <v>130</v>
      </c>
      <c r="O61" s="13" t="s">
        <v>25</v>
      </c>
      <c r="P61" s="13" t="s">
        <v>26</v>
      </c>
      <c r="Q61" s="52"/>
      <c r="R61" s="52"/>
      <c r="S61" s="192"/>
      <c r="T61" s="192"/>
      <c r="U61" s="192"/>
    </row>
    <row r="62" spans="1:24" ht="21.75" customHeight="1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52"/>
      <c r="R62" s="52"/>
      <c r="S62" s="16"/>
      <c r="T62" s="16"/>
      <c r="U62" s="16"/>
    </row>
    <row r="63" spans="1:24" ht="21.75" customHeight="1"/>
    <row r="64" spans="1:24" ht="21.75" customHeight="1"/>
    <row r="65" ht="21.75" customHeight="1"/>
  </sheetData>
  <mergeCells count="96">
    <mergeCell ref="A2:K2"/>
    <mergeCell ref="E58:G58"/>
    <mergeCell ref="H59:J59"/>
    <mergeCell ref="K60:M60"/>
    <mergeCell ref="B56:D56"/>
    <mergeCell ref="E56:G56"/>
    <mergeCell ref="H56:J56"/>
    <mergeCell ref="K56:M56"/>
    <mergeCell ref="B57:D57"/>
    <mergeCell ref="H44:J44"/>
    <mergeCell ref="K45:M45"/>
    <mergeCell ref="K16:M16"/>
    <mergeCell ref="B19:D19"/>
    <mergeCell ref="E19:G19"/>
    <mergeCell ref="H19:J19"/>
    <mergeCell ref="K19:M19"/>
    <mergeCell ref="E21:G21"/>
    <mergeCell ref="H22:J22"/>
    <mergeCell ref="K23:M23"/>
    <mergeCell ref="B26:D26"/>
    <mergeCell ref="E26:G26"/>
    <mergeCell ref="H26:J26"/>
    <mergeCell ref="K26:M26"/>
    <mergeCell ref="E28:G28"/>
    <mergeCell ref="H29:J29"/>
    <mergeCell ref="E43:G43"/>
    <mergeCell ref="B20:D20"/>
    <mergeCell ref="B27:D27"/>
    <mergeCell ref="E14:G14"/>
    <mergeCell ref="B33:D33"/>
    <mergeCell ref="E33:G33"/>
    <mergeCell ref="B34:D34"/>
    <mergeCell ref="B41:D41"/>
    <mergeCell ref="E41:G41"/>
    <mergeCell ref="E35:G35"/>
    <mergeCell ref="A1:U1"/>
    <mergeCell ref="H7:J7"/>
    <mergeCell ref="S3:T3"/>
    <mergeCell ref="U3:V3"/>
    <mergeCell ref="B42:D42"/>
    <mergeCell ref="K30:M30"/>
    <mergeCell ref="H33:J33"/>
    <mergeCell ref="K33:M33"/>
    <mergeCell ref="H41:J41"/>
    <mergeCell ref="K41:M41"/>
    <mergeCell ref="H15:J15"/>
    <mergeCell ref="B4:D4"/>
    <mergeCell ref="E4:G4"/>
    <mergeCell ref="N9:P9"/>
    <mergeCell ref="N4:P4"/>
    <mergeCell ref="K8:M8"/>
    <mergeCell ref="B5:D5"/>
    <mergeCell ref="E6:G6"/>
    <mergeCell ref="B13:D13"/>
    <mergeCell ref="B12:D12"/>
    <mergeCell ref="E12:G12"/>
    <mergeCell ref="H12:J12"/>
    <mergeCell ref="K12:M12"/>
    <mergeCell ref="H4:J4"/>
    <mergeCell ref="K4:M4"/>
    <mergeCell ref="N38:P38"/>
    <mergeCell ref="N33:P33"/>
    <mergeCell ref="H36:J36"/>
    <mergeCell ref="K37:M37"/>
    <mergeCell ref="B48:D48"/>
    <mergeCell ref="E48:G48"/>
    <mergeCell ref="H48:J48"/>
    <mergeCell ref="K48:M48"/>
    <mergeCell ref="N53:P53"/>
    <mergeCell ref="N48:P48"/>
    <mergeCell ref="B49:D49"/>
    <mergeCell ref="H51:J51"/>
    <mergeCell ref="K52:M52"/>
    <mergeCell ref="E50:G50"/>
    <mergeCell ref="W3:X3"/>
    <mergeCell ref="P11:Q11"/>
    <mergeCell ref="R11:S11"/>
    <mergeCell ref="T11:U11"/>
    <mergeCell ref="P18:Q18"/>
    <mergeCell ref="R18:S18"/>
    <mergeCell ref="T18:U18"/>
    <mergeCell ref="P55:Q55"/>
    <mergeCell ref="R55:S55"/>
    <mergeCell ref="T55:U55"/>
    <mergeCell ref="W32:X32"/>
    <mergeCell ref="P40:Q40"/>
    <mergeCell ref="R40:S40"/>
    <mergeCell ref="T40:U40"/>
    <mergeCell ref="S47:T47"/>
    <mergeCell ref="U47:V47"/>
    <mergeCell ref="W47:X47"/>
    <mergeCell ref="P25:Q25"/>
    <mergeCell ref="R25:S25"/>
    <mergeCell ref="T25:U25"/>
    <mergeCell ref="S32:T32"/>
    <mergeCell ref="U32:V32"/>
  </mergeCells>
  <phoneticPr fontId="1"/>
  <pageMargins left="0.70866141732283472" right="0.31496062992125984" top="0.55118110236220474" bottom="0.35433070866141736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Z66"/>
  <sheetViews>
    <sheetView zoomScale="90" zoomScaleNormal="90" workbookViewId="0">
      <selection activeCell="AN36" sqref="AN36"/>
    </sheetView>
  </sheetViews>
  <sheetFormatPr defaultRowHeight="18.75"/>
  <cols>
    <col min="1" max="1" width="1.875" style="6" customWidth="1"/>
    <col min="2" max="3" width="2.375" style="6" customWidth="1"/>
    <col min="4" max="35" width="2.625" style="6" customWidth="1"/>
    <col min="36" max="39" width="2.5" style="6" customWidth="1"/>
    <col min="40" max="256" width="9" style="6"/>
    <col min="257" max="257" width="1.875" style="6" customWidth="1"/>
    <col min="258" max="259" width="2.375" style="6" customWidth="1"/>
    <col min="260" max="291" width="2.625" style="6" customWidth="1"/>
    <col min="292" max="295" width="2.5" style="6" customWidth="1"/>
    <col min="296" max="512" width="9" style="6"/>
    <col min="513" max="513" width="1.875" style="6" customWidth="1"/>
    <col min="514" max="515" width="2.375" style="6" customWidth="1"/>
    <col min="516" max="547" width="2.625" style="6" customWidth="1"/>
    <col min="548" max="551" width="2.5" style="6" customWidth="1"/>
    <col min="552" max="768" width="9" style="6"/>
    <col min="769" max="769" width="1.875" style="6" customWidth="1"/>
    <col min="770" max="771" width="2.375" style="6" customWidth="1"/>
    <col min="772" max="803" width="2.625" style="6" customWidth="1"/>
    <col min="804" max="807" width="2.5" style="6" customWidth="1"/>
    <col min="808" max="1024" width="9" style="6"/>
    <col min="1025" max="1025" width="1.875" style="6" customWidth="1"/>
    <col min="1026" max="1027" width="2.375" style="6" customWidth="1"/>
    <col min="1028" max="1059" width="2.625" style="6" customWidth="1"/>
    <col min="1060" max="1063" width="2.5" style="6" customWidth="1"/>
    <col min="1064" max="1280" width="9" style="6"/>
    <col min="1281" max="1281" width="1.875" style="6" customWidth="1"/>
    <col min="1282" max="1283" width="2.375" style="6" customWidth="1"/>
    <col min="1284" max="1315" width="2.625" style="6" customWidth="1"/>
    <col min="1316" max="1319" width="2.5" style="6" customWidth="1"/>
    <col min="1320" max="1536" width="9" style="6"/>
    <col min="1537" max="1537" width="1.875" style="6" customWidth="1"/>
    <col min="1538" max="1539" width="2.375" style="6" customWidth="1"/>
    <col min="1540" max="1571" width="2.625" style="6" customWidth="1"/>
    <col min="1572" max="1575" width="2.5" style="6" customWidth="1"/>
    <col min="1576" max="1792" width="9" style="6"/>
    <col min="1793" max="1793" width="1.875" style="6" customWidth="1"/>
    <col min="1794" max="1795" width="2.375" style="6" customWidth="1"/>
    <col min="1796" max="1827" width="2.625" style="6" customWidth="1"/>
    <col min="1828" max="1831" width="2.5" style="6" customWidth="1"/>
    <col min="1832" max="2048" width="9" style="6"/>
    <col min="2049" max="2049" width="1.875" style="6" customWidth="1"/>
    <col min="2050" max="2051" width="2.375" style="6" customWidth="1"/>
    <col min="2052" max="2083" width="2.625" style="6" customWidth="1"/>
    <col min="2084" max="2087" width="2.5" style="6" customWidth="1"/>
    <col min="2088" max="2304" width="9" style="6"/>
    <col min="2305" max="2305" width="1.875" style="6" customWidth="1"/>
    <col min="2306" max="2307" width="2.375" style="6" customWidth="1"/>
    <col min="2308" max="2339" width="2.625" style="6" customWidth="1"/>
    <col min="2340" max="2343" width="2.5" style="6" customWidth="1"/>
    <col min="2344" max="2560" width="9" style="6"/>
    <col min="2561" max="2561" width="1.875" style="6" customWidth="1"/>
    <col min="2562" max="2563" width="2.375" style="6" customWidth="1"/>
    <col min="2564" max="2595" width="2.625" style="6" customWidth="1"/>
    <col min="2596" max="2599" width="2.5" style="6" customWidth="1"/>
    <col min="2600" max="2816" width="9" style="6"/>
    <col min="2817" max="2817" width="1.875" style="6" customWidth="1"/>
    <col min="2818" max="2819" width="2.375" style="6" customWidth="1"/>
    <col min="2820" max="2851" width="2.625" style="6" customWidth="1"/>
    <col min="2852" max="2855" width="2.5" style="6" customWidth="1"/>
    <col min="2856" max="3072" width="9" style="6"/>
    <col min="3073" max="3073" width="1.875" style="6" customWidth="1"/>
    <col min="3074" max="3075" width="2.375" style="6" customWidth="1"/>
    <col min="3076" max="3107" width="2.625" style="6" customWidth="1"/>
    <col min="3108" max="3111" width="2.5" style="6" customWidth="1"/>
    <col min="3112" max="3328" width="9" style="6"/>
    <col min="3329" max="3329" width="1.875" style="6" customWidth="1"/>
    <col min="3330" max="3331" width="2.375" style="6" customWidth="1"/>
    <col min="3332" max="3363" width="2.625" style="6" customWidth="1"/>
    <col min="3364" max="3367" width="2.5" style="6" customWidth="1"/>
    <col min="3368" max="3584" width="9" style="6"/>
    <col min="3585" max="3585" width="1.875" style="6" customWidth="1"/>
    <col min="3586" max="3587" width="2.375" style="6" customWidth="1"/>
    <col min="3588" max="3619" width="2.625" style="6" customWidth="1"/>
    <col min="3620" max="3623" width="2.5" style="6" customWidth="1"/>
    <col min="3624" max="3840" width="9" style="6"/>
    <col min="3841" max="3841" width="1.875" style="6" customWidth="1"/>
    <col min="3842" max="3843" width="2.375" style="6" customWidth="1"/>
    <col min="3844" max="3875" width="2.625" style="6" customWidth="1"/>
    <col min="3876" max="3879" width="2.5" style="6" customWidth="1"/>
    <col min="3880" max="4096" width="9" style="6"/>
    <col min="4097" max="4097" width="1.875" style="6" customWidth="1"/>
    <col min="4098" max="4099" width="2.375" style="6" customWidth="1"/>
    <col min="4100" max="4131" width="2.625" style="6" customWidth="1"/>
    <col min="4132" max="4135" width="2.5" style="6" customWidth="1"/>
    <col min="4136" max="4352" width="9" style="6"/>
    <col min="4353" max="4353" width="1.875" style="6" customWidth="1"/>
    <col min="4354" max="4355" width="2.375" style="6" customWidth="1"/>
    <col min="4356" max="4387" width="2.625" style="6" customWidth="1"/>
    <col min="4388" max="4391" width="2.5" style="6" customWidth="1"/>
    <col min="4392" max="4608" width="9" style="6"/>
    <col min="4609" max="4609" width="1.875" style="6" customWidth="1"/>
    <col min="4610" max="4611" width="2.375" style="6" customWidth="1"/>
    <col min="4612" max="4643" width="2.625" style="6" customWidth="1"/>
    <col min="4644" max="4647" width="2.5" style="6" customWidth="1"/>
    <col min="4648" max="4864" width="9" style="6"/>
    <col min="4865" max="4865" width="1.875" style="6" customWidth="1"/>
    <col min="4866" max="4867" width="2.375" style="6" customWidth="1"/>
    <col min="4868" max="4899" width="2.625" style="6" customWidth="1"/>
    <col min="4900" max="4903" width="2.5" style="6" customWidth="1"/>
    <col min="4904" max="5120" width="9" style="6"/>
    <col min="5121" max="5121" width="1.875" style="6" customWidth="1"/>
    <col min="5122" max="5123" width="2.375" style="6" customWidth="1"/>
    <col min="5124" max="5155" width="2.625" style="6" customWidth="1"/>
    <col min="5156" max="5159" width="2.5" style="6" customWidth="1"/>
    <col min="5160" max="5376" width="9" style="6"/>
    <col min="5377" max="5377" width="1.875" style="6" customWidth="1"/>
    <col min="5378" max="5379" width="2.375" style="6" customWidth="1"/>
    <col min="5380" max="5411" width="2.625" style="6" customWidth="1"/>
    <col min="5412" max="5415" width="2.5" style="6" customWidth="1"/>
    <col min="5416" max="5632" width="9" style="6"/>
    <col min="5633" max="5633" width="1.875" style="6" customWidth="1"/>
    <col min="5634" max="5635" width="2.375" style="6" customWidth="1"/>
    <col min="5636" max="5667" width="2.625" style="6" customWidth="1"/>
    <col min="5668" max="5671" width="2.5" style="6" customWidth="1"/>
    <col min="5672" max="5888" width="9" style="6"/>
    <col min="5889" max="5889" width="1.875" style="6" customWidth="1"/>
    <col min="5890" max="5891" width="2.375" style="6" customWidth="1"/>
    <col min="5892" max="5923" width="2.625" style="6" customWidth="1"/>
    <col min="5924" max="5927" width="2.5" style="6" customWidth="1"/>
    <col min="5928" max="6144" width="9" style="6"/>
    <col min="6145" max="6145" width="1.875" style="6" customWidth="1"/>
    <col min="6146" max="6147" width="2.375" style="6" customWidth="1"/>
    <col min="6148" max="6179" width="2.625" style="6" customWidth="1"/>
    <col min="6180" max="6183" width="2.5" style="6" customWidth="1"/>
    <col min="6184" max="6400" width="9" style="6"/>
    <col min="6401" max="6401" width="1.875" style="6" customWidth="1"/>
    <col min="6402" max="6403" width="2.375" style="6" customWidth="1"/>
    <col min="6404" max="6435" width="2.625" style="6" customWidth="1"/>
    <col min="6436" max="6439" width="2.5" style="6" customWidth="1"/>
    <col min="6440" max="6656" width="9" style="6"/>
    <col min="6657" max="6657" width="1.875" style="6" customWidth="1"/>
    <col min="6658" max="6659" width="2.375" style="6" customWidth="1"/>
    <col min="6660" max="6691" width="2.625" style="6" customWidth="1"/>
    <col min="6692" max="6695" width="2.5" style="6" customWidth="1"/>
    <col min="6696" max="6912" width="9" style="6"/>
    <col min="6913" max="6913" width="1.875" style="6" customWidth="1"/>
    <col min="6914" max="6915" width="2.375" style="6" customWidth="1"/>
    <col min="6916" max="6947" width="2.625" style="6" customWidth="1"/>
    <col min="6948" max="6951" width="2.5" style="6" customWidth="1"/>
    <col min="6952" max="7168" width="9" style="6"/>
    <col min="7169" max="7169" width="1.875" style="6" customWidth="1"/>
    <col min="7170" max="7171" width="2.375" style="6" customWidth="1"/>
    <col min="7172" max="7203" width="2.625" style="6" customWidth="1"/>
    <col min="7204" max="7207" width="2.5" style="6" customWidth="1"/>
    <col min="7208" max="7424" width="9" style="6"/>
    <col min="7425" max="7425" width="1.875" style="6" customWidth="1"/>
    <col min="7426" max="7427" width="2.375" style="6" customWidth="1"/>
    <col min="7428" max="7459" width="2.625" style="6" customWidth="1"/>
    <col min="7460" max="7463" width="2.5" style="6" customWidth="1"/>
    <col min="7464" max="7680" width="9" style="6"/>
    <col min="7681" max="7681" width="1.875" style="6" customWidth="1"/>
    <col min="7682" max="7683" width="2.375" style="6" customWidth="1"/>
    <col min="7684" max="7715" width="2.625" style="6" customWidth="1"/>
    <col min="7716" max="7719" width="2.5" style="6" customWidth="1"/>
    <col min="7720" max="7936" width="9" style="6"/>
    <col min="7937" max="7937" width="1.875" style="6" customWidth="1"/>
    <col min="7938" max="7939" width="2.375" style="6" customWidth="1"/>
    <col min="7940" max="7971" width="2.625" style="6" customWidth="1"/>
    <col min="7972" max="7975" width="2.5" style="6" customWidth="1"/>
    <col min="7976" max="8192" width="9" style="6"/>
    <col min="8193" max="8193" width="1.875" style="6" customWidth="1"/>
    <col min="8194" max="8195" width="2.375" style="6" customWidth="1"/>
    <col min="8196" max="8227" width="2.625" style="6" customWidth="1"/>
    <col min="8228" max="8231" width="2.5" style="6" customWidth="1"/>
    <col min="8232" max="8448" width="9" style="6"/>
    <col min="8449" max="8449" width="1.875" style="6" customWidth="1"/>
    <col min="8450" max="8451" width="2.375" style="6" customWidth="1"/>
    <col min="8452" max="8483" width="2.625" style="6" customWidth="1"/>
    <col min="8484" max="8487" width="2.5" style="6" customWidth="1"/>
    <col min="8488" max="8704" width="9" style="6"/>
    <col min="8705" max="8705" width="1.875" style="6" customWidth="1"/>
    <col min="8706" max="8707" width="2.375" style="6" customWidth="1"/>
    <col min="8708" max="8739" width="2.625" style="6" customWidth="1"/>
    <col min="8740" max="8743" width="2.5" style="6" customWidth="1"/>
    <col min="8744" max="8960" width="9" style="6"/>
    <col min="8961" max="8961" width="1.875" style="6" customWidth="1"/>
    <col min="8962" max="8963" width="2.375" style="6" customWidth="1"/>
    <col min="8964" max="8995" width="2.625" style="6" customWidth="1"/>
    <col min="8996" max="8999" width="2.5" style="6" customWidth="1"/>
    <col min="9000" max="9216" width="9" style="6"/>
    <col min="9217" max="9217" width="1.875" style="6" customWidth="1"/>
    <col min="9218" max="9219" width="2.375" style="6" customWidth="1"/>
    <col min="9220" max="9251" width="2.625" style="6" customWidth="1"/>
    <col min="9252" max="9255" width="2.5" style="6" customWidth="1"/>
    <col min="9256" max="9472" width="9" style="6"/>
    <col min="9473" max="9473" width="1.875" style="6" customWidth="1"/>
    <col min="9474" max="9475" width="2.375" style="6" customWidth="1"/>
    <col min="9476" max="9507" width="2.625" style="6" customWidth="1"/>
    <col min="9508" max="9511" width="2.5" style="6" customWidth="1"/>
    <col min="9512" max="9728" width="9" style="6"/>
    <col min="9729" max="9729" width="1.875" style="6" customWidth="1"/>
    <col min="9730" max="9731" width="2.375" style="6" customWidth="1"/>
    <col min="9732" max="9763" width="2.625" style="6" customWidth="1"/>
    <col min="9764" max="9767" width="2.5" style="6" customWidth="1"/>
    <col min="9768" max="9984" width="9" style="6"/>
    <col min="9985" max="9985" width="1.875" style="6" customWidth="1"/>
    <col min="9986" max="9987" width="2.375" style="6" customWidth="1"/>
    <col min="9988" max="10019" width="2.625" style="6" customWidth="1"/>
    <col min="10020" max="10023" width="2.5" style="6" customWidth="1"/>
    <col min="10024" max="10240" width="9" style="6"/>
    <col min="10241" max="10241" width="1.875" style="6" customWidth="1"/>
    <col min="10242" max="10243" width="2.375" style="6" customWidth="1"/>
    <col min="10244" max="10275" width="2.625" style="6" customWidth="1"/>
    <col min="10276" max="10279" width="2.5" style="6" customWidth="1"/>
    <col min="10280" max="10496" width="9" style="6"/>
    <col min="10497" max="10497" width="1.875" style="6" customWidth="1"/>
    <col min="10498" max="10499" width="2.375" style="6" customWidth="1"/>
    <col min="10500" max="10531" width="2.625" style="6" customWidth="1"/>
    <col min="10532" max="10535" width="2.5" style="6" customWidth="1"/>
    <col min="10536" max="10752" width="9" style="6"/>
    <col min="10753" max="10753" width="1.875" style="6" customWidth="1"/>
    <col min="10754" max="10755" width="2.375" style="6" customWidth="1"/>
    <col min="10756" max="10787" width="2.625" style="6" customWidth="1"/>
    <col min="10788" max="10791" width="2.5" style="6" customWidth="1"/>
    <col min="10792" max="11008" width="9" style="6"/>
    <col min="11009" max="11009" width="1.875" style="6" customWidth="1"/>
    <col min="11010" max="11011" width="2.375" style="6" customWidth="1"/>
    <col min="11012" max="11043" width="2.625" style="6" customWidth="1"/>
    <col min="11044" max="11047" width="2.5" style="6" customWidth="1"/>
    <col min="11048" max="11264" width="9" style="6"/>
    <col min="11265" max="11265" width="1.875" style="6" customWidth="1"/>
    <col min="11266" max="11267" width="2.375" style="6" customWidth="1"/>
    <col min="11268" max="11299" width="2.625" style="6" customWidth="1"/>
    <col min="11300" max="11303" width="2.5" style="6" customWidth="1"/>
    <col min="11304" max="11520" width="9" style="6"/>
    <col min="11521" max="11521" width="1.875" style="6" customWidth="1"/>
    <col min="11522" max="11523" width="2.375" style="6" customWidth="1"/>
    <col min="11524" max="11555" width="2.625" style="6" customWidth="1"/>
    <col min="11556" max="11559" width="2.5" style="6" customWidth="1"/>
    <col min="11560" max="11776" width="9" style="6"/>
    <col min="11777" max="11777" width="1.875" style="6" customWidth="1"/>
    <col min="11778" max="11779" width="2.375" style="6" customWidth="1"/>
    <col min="11780" max="11811" width="2.625" style="6" customWidth="1"/>
    <col min="11812" max="11815" width="2.5" style="6" customWidth="1"/>
    <col min="11816" max="12032" width="9" style="6"/>
    <col min="12033" max="12033" width="1.875" style="6" customWidth="1"/>
    <col min="12034" max="12035" width="2.375" style="6" customWidth="1"/>
    <col min="12036" max="12067" width="2.625" style="6" customWidth="1"/>
    <col min="12068" max="12071" width="2.5" style="6" customWidth="1"/>
    <col min="12072" max="12288" width="9" style="6"/>
    <col min="12289" max="12289" width="1.875" style="6" customWidth="1"/>
    <col min="12290" max="12291" width="2.375" style="6" customWidth="1"/>
    <col min="12292" max="12323" width="2.625" style="6" customWidth="1"/>
    <col min="12324" max="12327" width="2.5" style="6" customWidth="1"/>
    <col min="12328" max="12544" width="9" style="6"/>
    <col min="12545" max="12545" width="1.875" style="6" customWidth="1"/>
    <col min="12546" max="12547" width="2.375" style="6" customWidth="1"/>
    <col min="12548" max="12579" width="2.625" style="6" customWidth="1"/>
    <col min="12580" max="12583" width="2.5" style="6" customWidth="1"/>
    <col min="12584" max="12800" width="9" style="6"/>
    <col min="12801" max="12801" width="1.875" style="6" customWidth="1"/>
    <col min="12802" max="12803" width="2.375" style="6" customWidth="1"/>
    <col min="12804" max="12835" width="2.625" style="6" customWidth="1"/>
    <col min="12836" max="12839" width="2.5" style="6" customWidth="1"/>
    <col min="12840" max="13056" width="9" style="6"/>
    <col min="13057" max="13057" width="1.875" style="6" customWidth="1"/>
    <col min="13058" max="13059" width="2.375" style="6" customWidth="1"/>
    <col min="13060" max="13091" width="2.625" style="6" customWidth="1"/>
    <col min="13092" max="13095" width="2.5" style="6" customWidth="1"/>
    <col min="13096" max="13312" width="9" style="6"/>
    <col min="13313" max="13313" width="1.875" style="6" customWidth="1"/>
    <col min="13314" max="13315" width="2.375" style="6" customWidth="1"/>
    <col min="13316" max="13347" width="2.625" style="6" customWidth="1"/>
    <col min="13348" max="13351" width="2.5" style="6" customWidth="1"/>
    <col min="13352" max="13568" width="9" style="6"/>
    <col min="13569" max="13569" width="1.875" style="6" customWidth="1"/>
    <col min="13570" max="13571" width="2.375" style="6" customWidth="1"/>
    <col min="13572" max="13603" width="2.625" style="6" customWidth="1"/>
    <col min="13604" max="13607" width="2.5" style="6" customWidth="1"/>
    <col min="13608" max="13824" width="9" style="6"/>
    <col min="13825" max="13825" width="1.875" style="6" customWidth="1"/>
    <col min="13826" max="13827" width="2.375" style="6" customWidth="1"/>
    <col min="13828" max="13859" width="2.625" style="6" customWidth="1"/>
    <col min="13860" max="13863" width="2.5" style="6" customWidth="1"/>
    <col min="13864" max="14080" width="9" style="6"/>
    <col min="14081" max="14081" width="1.875" style="6" customWidth="1"/>
    <col min="14082" max="14083" width="2.375" style="6" customWidth="1"/>
    <col min="14084" max="14115" width="2.625" style="6" customWidth="1"/>
    <col min="14116" max="14119" width="2.5" style="6" customWidth="1"/>
    <col min="14120" max="14336" width="9" style="6"/>
    <col min="14337" max="14337" width="1.875" style="6" customWidth="1"/>
    <col min="14338" max="14339" width="2.375" style="6" customWidth="1"/>
    <col min="14340" max="14371" width="2.625" style="6" customWidth="1"/>
    <col min="14372" max="14375" width="2.5" style="6" customWidth="1"/>
    <col min="14376" max="14592" width="9" style="6"/>
    <col min="14593" max="14593" width="1.875" style="6" customWidth="1"/>
    <col min="14594" max="14595" width="2.375" style="6" customWidth="1"/>
    <col min="14596" max="14627" width="2.625" style="6" customWidth="1"/>
    <col min="14628" max="14631" width="2.5" style="6" customWidth="1"/>
    <col min="14632" max="14848" width="9" style="6"/>
    <col min="14849" max="14849" width="1.875" style="6" customWidth="1"/>
    <col min="14850" max="14851" width="2.375" style="6" customWidth="1"/>
    <col min="14852" max="14883" width="2.625" style="6" customWidth="1"/>
    <col min="14884" max="14887" width="2.5" style="6" customWidth="1"/>
    <col min="14888" max="15104" width="9" style="6"/>
    <col min="15105" max="15105" width="1.875" style="6" customWidth="1"/>
    <col min="15106" max="15107" width="2.375" style="6" customWidth="1"/>
    <col min="15108" max="15139" width="2.625" style="6" customWidth="1"/>
    <col min="15140" max="15143" width="2.5" style="6" customWidth="1"/>
    <col min="15144" max="15360" width="9" style="6"/>
    <col min="15361" max="15361" width="1.875" style="6" customWidth="1"/>
    <col min="15362" max="15363" width="2.375" style="6" customWidth="1"/>
    <col min="15364" max="15395" width="2.625" style="6" customWidth="1"/>
    <col min="15396" max="15399" width="2.5" style="6" customWidth="1"/>
    <col min="15400" max="15616" width="9" style="6"/>
    <col min="15617" max="15617" width="1.875" style="6" customWidth="1"/>
    <col min="15618" max="15619" width="2.375" style="6" customWidth="1"/>
    <col min="15620" max="15651" width="2.625" style="6" customWidth="1"/>
    <col min="15652" max="15655" width="2.5" style="6" customWidth="1"/>
    <col min="15656" max="15872" width="9" style="6"/>
    <col min="15873" max="15873" width="1.875" style="6" customWidth="1"/>
    <col min="15874" max="15875" width="2.375" style="6" customWidth="1"/>
    <col min="15876" max="15907" width="2.625" style="6" customWidth="1"/>
    <col min="15908" max="15911" width="2.5" style="6" customWidth="1"/>
    <col min="15912" max="16128" width="9" style="6"/>
    <col min="16129" max="16129" width="1.875" style="6" customWidth="1"/>
    <col min="16130" max="16131" width="2.375" style="6" customWidth="1"/>
    <col min="16132" max="16163" width="2.625" style="6" customWidth="1"/>
    <col min="16164" max="16167" width="2.5" style="6" customWidth="1"/>
    <col min="16168" max="16384" width="9" style="6"/>
  </cols>
  <sheetData>
    <row r="1" spans="2:36" ht="15" customHeight="1" thickBot="1"/>
    <row r="2" spans="2:36" ht="11.25" customHeight="1" thickTop="1">
      <c r="D2" s="420" t="str">
        <f>組合せ!B1</f>
        <v>第４２回　函館東ライオンズ杯　U-１２　フットサル大会</v>
      </c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2"/>
    </row>
    <row r="3" spans="2:36" ht="11.25" customHeight="1">
      <c r="D3" s="423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5"/>
    </row>
    <row r="4" spans="2:36" ht="10.5" customHeight="1" thickBot="1">
      <c r="D4" s="426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8"/>
    </row>
    <row r="5" spans="2:36" ht="10.5" customHeight="1" thickTop="1"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spans="2:36" ht="10.5" customHeight="1"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2:36" ht="9" customHeight="1"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2:36" ht="11.25" customHeight="1">
      <c r="F8" s="429" t="str">
        <f>組合せ!B25</f>
        <v>◇　令和6年12月1日（日）決勝トーナメント　◇</v>
      </c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</row>
    <row r="9" spans="2:36" ht="11.25" customHeight="1"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29"/>
      <c r="AA9" s="429"/>
      <c r="AB9" s="429"/>
      <c r="AC9" s="429"/>
      <c r="AD9" s="429"/>
      <c r="AE9" s="429"/>
    </row>
    <row r="10" spans="2:36" ht="11.25" customHeight="1">
      <c r="B10" s="63"/>
      <c r="C10" s="6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63"/>
      <c r="AG10" s="63"/>
      <c r="AH10" s="63"/>
      <c r="AI10" s="63"/>
      <c r="AJ10" s="63"/>
    </row>
    <row r="11" spans="2:36" ht="11.25" customHeight="1">
      <c r="B11" s="63"/>
      <c r="C11" s="63"/>
      <c r="D11" s="63"/>
      <c r="E11" s="63"/>
      <c r="F11" s="133"/>
      <c r="G11" s="133"/>
      <c r="H11" s="133"/>
      <c r="I11" s="133"/>
      <c r="J11" s="133"/>
      <c r="K11" s="133"/>
      <c r="L11" s="133"/>
      <c r="M11" s="133"/>
      <c r="N11" s="47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63"/>
      <c r="AG11" s="63"/>
      <c r="AH11" s="63"/>
      <c r="AI11" s="63"/>
      <c r="AJ11" s="63"/>
    </row>
    <row r="12" spans="2:36" ht="11.25" customHeight="1">
      <c r="B12" s="63"/>
      <c r="C12" s="63"/>
      <c r="D12" s="63"/>
      <c r="E12" s="47"/>
      <c r="F12" s="47"/>
      <c r="G12" s="134"/>
      <c r="H12" s="134"/>
      <c r="I12" s="134"/>
      <c r="J12" s="134"/>
      <c r="K12" s="134"/>
      <c r="L12" s="134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47"/>
      <c r="X12" s="47"/>
      <c r="Y12" s="135"/>
      <c r="Z12" s="135"/>
      <c r="AA12" s="135"/>
      <c r="AB12" s="135"/>
      <c r="AC12" s="135"/>
      <c r="AD12" s="135"/>
      <c r="AE12" s="76"/>
      <c r="AF12" s="63"/>
      <c r="AG12" s="63"/>
      <c r="AH12" s="63"/>
      <c r="AI12" s="63"/>
      <c r="AJ12" s="63"/>
    </row>
    <row r="13" spans="2:36" ht="15" customHeight="1">
      <c r="B13" s="63"/>
      <c r="C13" s="63"/>
      <c r="D13" s="63"/>
      <c r="E13" s="47"/>
      <c r="F13" s="47"/>
      <c r="G13" s="134"/>
      <c r="H13" s="134"/>
      <c r="I13" s="134"/>
      <c r="J13" s="134"/>
      <c r="K13" s="134"/>
      <c r="L13" s="134"/>
      <c r="M13" s="76"/>
      <c r="N13" s="76"/>
      <c r="O13" s="76"/>
      <c r="P13" s="76"/>
      <c r="Q13" s="76"/>
      <c r="R13" s="76"/>
      <c r="S13" s="145"/>
      <c r="T13" s="76"/>
      <c r="U13" s="76"/>
      <c r="V13" s="76"/>
      <c r="W13" s="47"/>
      <c r="X13" s="47"/>
      <c r="Y13" s="135"/>
      <c r="Z13" s="135"/>
      <c r="AA13" s="135"/>
      <c r="AB13" s="135"/>
      <c r="AC13" s="135"/>
      <c r="AD13" s="135"/>
      <c r="AE13" s="63"/>
      <c r="AF13" s="63"/>
      <c r="AG13" s="63"/>
      <c r="AH13" s="63"/>
      <c r="AI13" s="63"/>
      <c r="AJ13" s="63"/>
    </row>
    <row r="14" spans="2:36" ht="11.25" customHeight="1">
      <c r="B14" s="63"/>
      <c r="C14" s="63"/>
      <c r="D14" s="63"/>
      <c r="E14" s="64"/>
      <c r="F14" s="64"/>
      <c r="G14" s="136"/>
      <c r="H14" s="134"/>
      <c r="I14" s="134"/>
      <c r="J14" s="134"/>
      <c r="K14" s="134"/>
      <c r="L14" s="134"/>
      <c r="M14" s="76"/>
      <c r="N14" s="76"/>
      <c r="O14" s="76"/>
      <c r="P14" s="76"/>
      <c r="Q14" s="76"/>
      <c r="R14" s="76"/>
      <c r="S14" s="146"/>
      <c r="T14" s="76"/>
      <c r="U14" s="76"/>
      <c r="V14" s="76"/>
      <c r="W14" s="64"/>
      <c r="X14" s="64"/>
      <c r="Y14" s="137"/>
      <c r="Z14" s="137"/>
      <c r="AA14" s="137"/>
      <c r="AB14" s="137"/>
      <c r="AC14" s="137"/>
      <c r="AD14" s="137"/>
      <c r="AE14" s="63"/>
      <c r="AF14" s="63"/>
      <c r="AG14" s="63"/>
      <c r="AH14" s="63"/>
      <c r="AI14" s="63"/>
      <c r="AJ14" s="63"/>
    </row>
    <row r="15" spans="2:36" ht="11.25" customHeight="1">
      <c r="B15" s="63"/>
      <c r="C15" s="63"/>
      <c r="D15" s="63"/>
      <c r="E15" s="64"/>
      <c r="F15" s="64"/>
      <c r="G15" s="134"/>
      <c r="H15" s="134"/>
      <c r="I15" s="134"/>
      <c r="J15" s="138"/>
      <c r="K15" s="139"/>
      <c r="L15" s="139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1"/>
      <c r="X15" s="141"/>
      <c r="Y15" s="142"/>
      <c r="Z15" s="142"/>
      <c r="AA15" s="143"/>
      <c r="AB15" s="137"/>
      <c r="AC15" s="137"/>
      <c r="AD15" s="137"/>
      <c r="AE15" s="63"/>
      <c r="AF15" s="63"/>
      <c r="AG15" s="63"/>
      <c r="AH15" s="63"/>
      <c r="AI15" s="63"/>
      <c r="AJ15" s="63"/>
    </row>
    <row r="16" spans="2:36">
      <c r="D16"/>
      <c r="E16"/>
      <c r="G16" s="89"/>
      <c r="H16" s="89"/>
      <c r="I16" s="89"/>
      <c r="J16" s="36"/>
      <c r="K16"/>
      <c r="L16"/>
      <c r="M16"/>
      <c r="N16"/>
      <c r="O16"/>
      <c r="P16"/>
      <c r="Q16"/>
      <c r="R16" s="131"/>
      <c r="S16" s="147"/>
      <c r="T16"/>
      <c r="U16"/>
      <c r="V16"/>
      <c r="W16"/>
      <c r="X16"/>
      <c r="Y16" s="89"/>
      <c r="Z16" s="89"/>
      <c r="AA16" s="144"/>
      <c r="AF16"/>
      <c r="AG16"/>
    </row>
    <row r="17" spans="2:36" ht="16.5" customHeight="1">
      <c r="B17"/>
      <c r="C17"/>
      <c r="D17"/>
      <c r="E17"/>
      <c r="F17" s="98"/>
      <c r="I17" s="108"/>
      <c r="J17" s="152"/>
      <c r="K17" s="101"/>
      <c r="L17" s="101"/>
      <c r="M17" s="90"/>
      <c r="N17"/>
      <c r="O17"/>
      <c r="P17"/>
      <c r="Q17"/>
      <c r="R17"/>
      <c r="S17" s="115"/>
      <c r="T17"/>
      <c r="U17"/>
      <c r="V17"/>
      <c r="W17"/>
      <c r="X17" s="98"/>
      <c r="Y17"/>
      <c r="Z17"/>
      <c r="AA17" s="107"/>
      <c r="AB17" s="152"/>
      <c r="AC17" s="101"/>
      <c r="AD17" s="101"/>
      <c r="AE17" s="90"/>
      <c r="AF17"/>
      <c r="AG17"/>
      <c r="AH17"/>
    </row>
    <row r="18" spans="2:36" ht="15.75" customHeight="1">
      <c r="B18"/>
      <c r="C18" s="91"/>
      <c r="D18" s="91"/>
      <c r="E18" s="154"/>
      <c r="F18" s="93"/>
      <c r="G18" s="93"/>
      <c r="H18" s="382"/>
      <c r="I18" s="382"/>
      <c r="J18" s="383"/>
      <c r="K18" s="383"/>
      <c r="L18" s="104"/>
      <c r="M18" s="104"/>
      <c r="N18" s="153"/>
      <c r="O18" s="39"/>
      <c r="P18" s="39"/>
      <c r="Q18" s="39"/>
      <c r="R18" s="39"/>
      <c r="S18" s="148"/>
      <c r="T18" s="39"/>
      <c r="U18" s="91"/>
      <c r="V18" s="91"/>
      <c r="W18" s="91"/>
      <c r="X18" s="157"/>
      <c r="Y18" s="93"/>
      <c r="Z18" s="382"/>
      <c r="AA18" s="382"/>
      <c r="AB18" s="382"/>
      <c r="AC18" s="382"/>
      <c r="AD18" s="124"/>
      <c r="AE18" s="162"/>
      <c r="AF18" s="161"/>
      <c r="AG18" s="39"/>
      <c r="AH18" s="39"/>
      <c r="AI18" s="39"/>
    </row>
    <row r="19" spans="2:36" ht="15.75" customHeight="1">
      <c r="B19"/>
      <c r="C19" s="91"/>
      <c r="D19" s="91"/>
      <c r="E19" s="154"/>
      <c r="F19" s="91"/>
      <c r="G19" s="91"/>
      <c r="H19" s="104"/>
      <c r="I19" s="386"/>
      <c r="J19" s="386"/>
      <c r="K19" s="104"/>
      <c r="L19" s="104"/>
      <c r="M19" s="104"/>
      <c r="N19" s="153"/>
      <c r="O19" s="39"/>
      <c r="P19" s="39"/>
      <c r="Q19" s="39"/>
      <c r="R19" s="39"/>
      <c r="S19" s="148"/>
      <c r="T19" s="39"/>
      <c r="U19" s="91"/>
      <c r="V19" s="91"/>
      <c r="W19" s="91"/>
      <c r="X19" s="95"/>
      <c r="Y19" s="91"/>
      <c r="Z19" s="104"/>
      <c r="AA19" s="386"/>
      <c r="AB19" s="386"/>
      <c r="AC19" s="104"/>
      <c r="AD19" s="104"/>
      <c r="AE19" s="163"/>
      <c r="AF19" s="161"/>
      <c r="AG19" s="39"/>
      <c r="AH19" s="39"/>
      <c r="AI19" s="39"/>
    </row>
    <row r="20" spans="2:36" ht="15.75" customHeight="1">
      <c r="B20"/>
      <c r="C20" s="91"/>
      <c r="D20" s="92"/>
      <c r="E20" s="155"/>
      <c r="F20" s="108"/>
      <c r="G20" s="90"/>
      <c r="H20" s="91"/>
      <c r="I20" s="100"/>
      <c r="J20" s="100"/>
      <c r="K20" s="91"/>
      <c r="L20" s="92"/>
      <c r="M20" s="108"/>
      <c r="N20" s="152"/>
      <c r="O20" s="90"/>
      <c r="P20"/>
      <c r="Q20"/>
      <c r="R20"/>
      <c r="S20" s="115"/>
      <c r="T20"/>
      <c r="U20" s="91"/>
      <c r="V20" s="98"/>
      <c r="W20" s="106"/>
      <c r="X20" s="152"/>
      <c r="Y20" s="90"/>
      <c r="Z20" s="91"/>
      <c r="AA20" s="100"/>
      <c r="AB20" s="100"/>
      <c r="AC20" s="91"/>
      <c r="AD20" s="92"/>
      <c r="AE20" s="155"/>
      <c r="AF20" s="152"/>
      <c r="AG20" s="90"/>
      <c r="AH20"/>
    </row>
    <row r="21" spans="2:36" ht="15.75" customHeight="1">
      <c r="B21"/>
      <c r="C21" s="154"/>
      <c r="D21" s="91"/>
      <c r="E21" s="384"/>
      <c r="F21" s="384"/>
      <c r="G21" s="156"/>
      <c r="H21" s="91"/>
      <c r="I21" s="100"/>
      <c r="J21" s="100"/>
      <c r="K21" s="91"/>
      <c r="L21" s="157"/>
      <c r="M21" s="385"/>
      <c r="N21" s="385"/>
      <c r="O21" s="158"/>
      <c r="P21"/>
      <c r="Q21"/>
      <c r="R21" s="35"/>
      <c r="S21" s="115"/>
      <c r="T21"/>
      <c r="U21" s="154"/>
      <c r="V21" s="105"/>
      <c r="W21" s="384"/>
      <c r="X21" s="384"/>
      <c r="Y21" s="156"/>
      <c r="Z21" s="91"/>
      <c r="AA21" s="100"/>
      <c r="AB21" s="100"/>
      <c r="AC21" s="91"/>
      <c r="AD21" s="157"/>
      <c r="AE21" s="385"/>
      <c r="AF21" s="385"/>
      <c r="AG21" s="158"/>
      <c r="AJ21" s="35"/>
    </row>
    <row r="22" spans="2:36" ht="15.75" customHeight="1">
      <c r="B22"/>
      <c r="C22" s="155"/>
      <c r="D22" s="106"/>
      <c r="E22" s="403"/>
      <c r="F22" s="403"/>
      <c r="G22" s="155"/>
      <c r="H22" s="108"/>
      <c r="I22" s="103"/>
      <c r="J22" s="103"/>
      <c r="K22" s="108"/>
      <c r="L22" s="152"/>
      <c r="M22" s="403"/>
      <c r="N22" s="403"/>
      <c r="O22" s="155"/>
      <c r="P22" s="106"/>
      <c r="Q22"/>
      <c r="R22"/>
      <c r="S22" s="115"/>
      <c r="T22"/>
      <c r="U22" s="155"/>
      <c r="V22" s="106"/>
      <c r="W22" s="403"/>
      <c r="X22" s="403"/>
      <c r="Y22" s="164"/>
      <c r="Z22" s="107"/>
      <c r="AA22" s="103"/>
      <c r="AB22" s="103"/>
      <c r="AC22" s="108"/>
      <c r="AD22" s="152"/>
      <c r="AE22" s="403"/>
      <c r="AF22" s="403"/>
      <c r="AG22" s="155"/>
      <c r="AH22" s="152"/>
    </row>
    <row r="23" spans="2:36" ht="15.75" customHeight="1">
      <c r="C23" s="406"/>
      <c r="D23" s="407"/>
      <c r="E23" s="94"/>
      <c r="F23" s="91"/>
      <c r="G23" s="408"/>
      <c r="H23" s="409"/>
      <c r="I23" s="95"/>
      <c r="J23" s="91"/>
      <c r="K23" s="408"/>
      <c r="L23" s="410"/>
      <c r="M23" s="95"/>
      <c r="N23" s="154"/>
      <c r="O23" s="411"/>
      <c r="P23" s="412"/>
      <c r="Q23" s="36"/>
      <c r="R23"/>
      <c r="S23" s="115"/>
      <c r="U23" s="406"/>
      <c r="V23" s="407"/>
      <c r="W23" s="94"/>
      <c r="X23" s="110"/>
      <c r="Y23" s="410"/>
      <c r="Z23" s="409"/>
      <c r="AA23" s="95"/>
      <c r="AB23" s="110"/>
      <c r="AC23" s="413"/>
      <c r="AD23" s="414"/>
      <c r="AE23" s="91"/>
      <c r="AF23" s="91"/>
      <c r="AG23" s="497"/>
      <c r="AH23" s="411"/>
      <c r="AI23" s="109"/>
    </row>
    <row r="24" spans="2:36" ht="15.75" customHeight="1">
      <c r="C24" s="400"/>
      <c r="D24" s="401"/>
      <c r="E24" s="94"/>
      <c r="F24" s="91"/>
      <c r="G24" s="400"/>
      <c r="H24" s="415"/>
      <c r="I24" s="102"/>
      <c r="J24" s="103"/>
      <c r="K24" s="402"/>
      <c r="L24" s="403"/>
      <c r="M24" s="102"/>
      <c r="N24" s="159"/>
      <c r="O24" s="403"/>
      <c r="P24" s="401"/>
      <c r="Q24" s="36"/>
      <c r="R24"/>
      <c r="S24" s="115"/>
      <c r="U24" s="400"/>
      <c r="V24" s="401"/>
      <c r="W24" s="94"/>
      <c r="X24" s="110"/>
      <c r="Y24" s="403"/>
      <c r="Z24" s="415"/>
      <c r="AA24" s="102"/>
      <c r="AB24" s="111"/>
      <c r="AC24" s="498"/>
      <c r="AD24" s="499"/>
      <c r="AE24" s="103"/>
      <c r="AF24" s="103"/>
      <c r="AG24" s="402"/>
      <c r="AH24" s="403"/>
      <c r="AI24" s="109"/>
    </row>
    <row r="25" spans="2:36" ht="15.75" customHeight="1">
      <c r="B25" s="88"/>
      <c r="C25" s="97"/>
      <c r="D25" s="99"/>
      <c r="E25" s="96"/>
      <c r="F25" s="88"/>
      <c r="G25" s="416"/>
      <c r="H25" s="399"/>
      <c r="I25" s="97"/>
      <c r="J25" s="88"/>
      <c r="K25" s="97"/>
      <c r="L25" s="88"/>
      <c r="M25" s="97"/>
      <c r="N25" s="160"/>
      <c r="O25" s="88"/>
      <c r="P25" s="99"/>
      <c r="Q25" s="96"/>
      <c r="R25"/>
      <c r="S25" s="115"/>
      <c r="T25" s="101"/>
      <c r="U25" s="97"/>
      <c r="V25" s="99"/>
      <c r="W25" s="96"/>
      <c r="X25" s="99"/>
      <c r="Y25" s="398"/>
      <c r="Z25" s="399"/>
      <c r="AA25" s="97"/>
      <c r="AB25" s="99"/>
      <c r="AC25" s="404"/>
      <c r="AD25" s="405"/>
      <c r="AE25" s="101"/>
      <c r="AF25" s="101"/>
      <c r="AG25" s="97"/>
      <c r="AH25" s="88"/>
      <c r="AI25" s="97"/>
    </row>
    <row r="26" spans="2:36">
      <c r="B26" s="395" t="s">
        <v>47</v>
      </c>
      <c r="C26" s="396"/>
      <c r="D26" s="395" t="s">
        <v>48</v>
      </c>
      <c r="E26" s="396"/>
      <c r="F26" s="395" t="s">
        <v>49</v>
      </c>
      <c r="G26" s="396"/>
      <c r="H26" s="395" t="s">
        <v>50</v>
      </c>
      <c r="I26" s="396"/>
      <c r="J26" s="395" t="s">
        <v>51</v>
      </c>
      <c r="K26" s="396"/>
      <c r="L26" s="395" t="s">
        <v>52</v>
      </c>
      <c r="M26" s="396"/>
      <c r="N26" s="393" t="s">
        <v>53</v>
      </c>
      <c r="O26" s="394"/>
      <c r="P26" s="395" t="s">
        <v>54</v>
      </c>
      <c r="Q26" s="396"/>
      <c r="R26" s="34"/>
      <c r="S26" s="149"/>
      <c r="T26" s="393" t="s">
        <v>55</v>
      </c>
      <c r="U26" s="394"/>
      <c r="V26" s="395" t="s">
        <v>56</v>
      </c>
      <c r="W26" s="396"/>
      <c r="X26" s="395" t="s">
        <v>57</v>
      </c>
      <c r="Y26" s="396"/>
      <c r="Z26" s="395" t="s">
        <v>58</v>
      </c>
      <c r="AA26" s="396"/>
      <c r="AB26" s="395" t="s">
        <v>59</v>
      </c>
      <c r="AC26" s="396"/>
      <c r="AD26" s="395" t="s">
        <v>60</v>
      </c>
      <c r="AE26" s="396"/>
      <c r="AF26" s="393" t="s">
        <v>61</v>
      </c>
      <c r="AG26" s="394"/>
      <c r="AH26" s="395" t="s">
        <v>62</v>
      </c>
      <c r="AI26" s="396"/>
      <c r="AJ26" s="34"/>
    </row>
    <row r="27" spans="2:36" ht="18.75" customHeight="1">
      <c r="B27" s="431">
        <f>予選結果!A5</f>
        <v>0</v>
      </c>
      <c r="C27" s="432"/>
      <c r="D27" s="387">
        <f>予選結果!A58</f>
        <v>0</v>
      </c>
      <c r="E27" s="388"/>
      <c r="F27" s="387">
        <f>予選結果!A13</f>
        <v>0</v>
      </c>
      <c r="G27" s="388"/>
      <c r="H27" s="387">
        <f>予選結果!A50</f>
        <v>0</v>
      </c>
      <c r="I27" s="388"/>
      <c r="J27" s="387">
        <f>予選結果!A20</f>
        <v>0</v>
      </c>
      <c r="K27" s="388"/>
      <c r="L27" s="387">
        <f>予選結果!A43</f>
        <v>0</v>
      </c>
      <c r="M27" s="388"/>
      <c r="N27" s="387">
        <f>予選結果!A27</f>
        <v>0</v>
      </c>
      <c r="O27" s="388"/>
      <c r="P27" s="387">
        <f>予選結果!A35</f>
        <v>0</v>
      </c>
      <c r="Q27" s="388"/>
      <c r="R27" s="59"/>
      <c r="S27" s="150"/>
      <c r="T27" s="387">
        <f>予選結果!A34</f>
        <v>0</v>
      </c>
      <c r="U27" s="388"/>
      <c r="V27" s="387">
        <f>予選結果!A28</f>
        <v>0</v>
      </c>
      <c r="W27" s="388"/>
      <c r="X27" s="387">
        <f>予選結果!A42</f>
        <v>0</v>
      </c>
      <c r="Y27" s="388"/>
      <c r="Z27" s="387">
        <f>予選結果!A21</f>
        <v>0</v>
      </c>
      <c r="AA27" s="388"/>
      <c r="AB27" s="387">
        <f>予選結果!A49</f>
        <v>0</v>
      </c>
      <c r="AC27" s="388"/>
      <c r="AD27" s="387">
        <f>予選結果!A14</f>
        <v>0</v>
      </c>
      <c r="AE27" s="388"/>
      <c r="AF27" s="387">
        <f>予選結果!A57</f>
        <v>0</v>
      </c>
      <c r="AG27" s="388"/>
      <c r="AH27" s="387">
        <f>予選結果!A6</f>
        <v>0</v>
      </c>
      <c r="AI27" s="388"/>
      <c r="AJ27" s="36"/>
    </row>
    <row r="28" spans="2:36">
      <c r="B28" s="433"/>
      <c r="C28" s="434"/>
      <c r="D28" s="389"/>
      <c r="E28" s="390"/>
      <c r="F28" s="389"/>
      <c r="G28" s="390"/>
      <c r="H28" s="389"/>
      <c r="I28" s="390"/>
      <c r="J28" s="389"/>
      <c r="K28" s="390"/>
      <c r="L28" s="389"/>
      <c r="M28" s="390"/>
      <c r="N28" s="389"/>
      <c r="O28" s="390"/>
      <c r="P28" s="389"/>
      <c r="Q28" s="390"/>
      <c r="R28" s="59"/>
      <c r="S28" s="150"/>
      <c r="T28" s="389"/>
      <c r="U28" s="390"/>
      <c r="V28" s="389"/>
      <c r="W28" s="390"/>
      <c r="X28" s="389"/>
      <c r="Y28" s="390"/>
      <c r="Z28" s="389"/>
      <c r="AA28" s="390"/>
      <c r="AB28" s="389"/>
      <c r="AC28" s="390"/>
      <c r="AD28" s="389"/>
      <c r="AE28" s="390"/>
      <c r="AF28" s="389"/>
      <c r="AG28" s="390"/>
      <c r="AH28" s="389"/>
      <c r="AI28" s="390"/>
      <c r="AJ28" s="36"/>
    </row>
    <row r="29" spans="2:36" ht="13.5" customHeight="1">
      <c r="B29" s="433"/>
      <c r="C29" s="434"/>
      <c r="D29" s="389"/>
      <c r="E29" s="390"/>
      <c r="F29" s="389"/>
      <c r="G29" s="390"/>
      <c r="H29" s="389"/>
      <c r="I29" s="390"/>
      <c r="J29" s="389"/>
      <c r="K29" s="390"/>
      <c r="L29" s="389"/>
      <c r="M29" s="390"/>
      <c r="N29" s="389"/>
      <c r="O29" s="390"/>
      <c r="P29" s="389"/>
      <c r="Q29" s="390"/>
      <c r="R29" s="59"/>
      <c r="S29" s="150"/>
      <c r="T29" s="389"/>
      <c r="U29" s="390"/>
      <c r="V29" s="389"/>
      <c r="W29" s="390"/>
      <c r="X29" s="389"/>
      <c r="Y29" s="390"/>
      <c r="Z29" s="389"/>
      <c r="AA29" s="390"/>
      <c r="AB29" s="389"/>
      <c r="AC29" s="390"/>
      <c r="AD29" s="389"/>
      <c r="AE29" s="390"/>
      <c r="AF29" s="389"/>
      <c r="AG29" s="390"/>
      <c r="AH29" s="389"/>
      <c r="AI29" s="390"/>
      <c r="AJ29" s="36"/>
    </row>
    <row r="30" spans="2:36">
      <c r="B30" s="433"/>
      <c r="C30" s="434"/>
      <c r="D30" s="389"/>
      <c r="E30" s="390"/>
      <c r="F30" s="389"/>
      <c r="G30" s="390"/>
      <c r="H30" s="389"/>
      <c r="I30" s="390"/>
      <c r="J30" s="389"/>
      <c r="K30" s="390"/>
      <c r="L30" s="389"/>
      <c r="M30" s="390"/>
      <c r="N30" s="389"/>
      <c r="O30" s="390"/>
      <c r="P30" s="389"/>
      <c r="Q30" s="390"/>
      <c r="R30" s="59"/>
      <c r="S30" s="150"/>
      <c r="T30" s="389"/>
      <c r="U30" s="390"/>
      <c r="V30" s="389"/>
      <c r="W30" s="390"/>
      <c r="X30" s="389"/>
      <c r="Y30" s="390"/>
      <c r="Z30" s="389"/>
      <c r="AA30" s="390"/>
      <c r="AB30" s="389"/>
      <c r="AC30" s="390"/>
      <c r="AD30" s="389"/>
      <c r="AE30" s="390"/>
      <c r="AF30" s="389"/>
      <c r="AG30" s="390"/>
      <c r="AH30" s="389"/>
      <c r="AI30" s="390"/>
      <c r="AJ30" s="36"/>
    </row>
    <row r="31" spans="2:36" ht="13.5" customHeight="1">
      <c r="B31" s="433"/>
      <c r="C31" s="434"/>
      <c r="D31" s="389"/>
      <c r="E31" s="390"/>
      <c r="F31" s="389"/>
      <c r="G31" s="390"/>
      <c r="H31" s="389"/>
      <c r="I31" s="390"/>
      <c r="J31" s="389"/>
      <c r="K31" s="390"/>
      <c r="L31" s="389"/>
      <c r="M31" s="390"/>
      <c r="N31" s="389"/>
      <c r="O31" s="390"/>
      <c r="P31" s="389"/>
      <c r="Q31" s="390"/>
      <c r="R31" s="59"/>
      <c r="S31" s="150"/>
      <c r="T31" s="389"/>
      <c r="U31" s="390"/>
      <c r="V31" s="389"/>
      <c r="W31" s="390"/>
      <c r="X31" s="389"/>
      <c r="Y31" s="390"/>
      <c r="Z31" s="389"/>
      <c r="AA31" s="390"/>
      <c r="AB31" s="389"/>
      <c r="AC31" s="390"/>
      <c r="AD31" s="389"/>
      <c r="AE31" s="390"/>
      <c r="AF31" s="389"/>
      <c r="AG31" s="390"/>
      <c r="AH31" s="389"/>
      <c r="AI31" s="390"/>
      <c r="AJ31" s="36"/>
    </row>
    <row r="32" spans="2:36" ht="13.5" customHeight="1">
      <c r="B32" s="433"/>
      <c r="C32" s="434"/>
      <c r="D32" s="389"/>
      <c r="E32" s="390"/>
      <c r="F32" s="389"/>
      <c r="G32" s="390"/>
      <c r="H32" s="389"/>
      <c r="I32" s="390"/>
      <c r="J32" s="389"/>
      <c r="K32" s="390"/>
      <c r="L32" s="389"/>
      <c r="M32" s="390"/>
      <c r="N32" s="389"/>
      <c r="O32" s="390"/>
      <c r="P32" s="389"/>
      <c r="Q32" s="390"/>
      <c r="R32" s="59"/>
      <c r="S32" s="150"/>
      <c r="T32" s="389"/>
      <c r="U32" s="390"/>
      <c r="V32" s="389"/>
      <c r="W32" s="390"/>
      <c r="X32" s="389"/>
      <c r="Y32" s="390"/>
      <c r="Z32" s="389"/>
      <c r="AA32" s="390"/>
      <c r="AB32" s="389"/>
      <c r="AC32" s="390"/>
      <c r="AD32" s="389"/>
      <c r="AE32" s="390"/>
      <c r="AF32" s="389"/>
      <c r="AG32" s="390"/>
      <c r="AH32" s="389"/>
      <c r="AI32" s="390"/>
      <c r="AJ32" s="36"/>
    </row>
    <row r="33" spans="2:52">
      <c r="B33" s="435"/>
      <c r="C33" s="436"/>
      <c r="D33" s="391"/>
      <c r="E33" s="392"/>
      <c r="F33" s="391"/>
      <c r="G33" s="392"/>
      <c r="H33" s="391"/>
      <c r="I33" s="392"/>
      <c r="J33" s="391"/>
      <c r="K33" s="392"/>
      <c r="L33" s="391"/>
      <c r="M33" s="392"/>
      <c r="N33" s="391"/>
      <c r="O33" s="392"/>
      <c r="P33" s="391"/>
      <c r="Q33" s="392"/>
      <c r="R33" s="60"/>
      <c r="S33" s="151"/>
      <c r="T33" s="391"/>
      <c r="U33" s="392"/>
      <c r="V33" s="391"/>
      <c r="W33" s="392"/>
      <c r="X33" s="391"/>
      <c r="Y33" s="392"/>
      <c r="Z33" s="391"/>
      <c r="AA33" s="392"/>
      <c r="AB33" s="391"/>
      <c r="AC33" s="392"/>
      <c r="AD33" s="391"/>
      <c r="AE33" s="392"/>
      <c r="AF33" s="391"/>
      <c r="AG33" s="392"/>
      <c r="AH33" s="391"/>
      <c r="AI33" s="392"/>
    </row>
    <row r="34" spans="2:52" ht="9" customHeight="1">
      <c r="S34" s="115"/>
    </row>
    <row r="35" spans="2:52" ht="13.5" customHeight="1">
      <c r="D35" s="430" t="str">
        <f>組合せ!E49</f>
        <v>【北斗市総合育館会場A】</v>
      </c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S35" s="115"/>
      <c r="V35" s="430" t="str">
        <f>組合せ!BC49</f>
        <v>【北斗市総合育館会場B】</v>
      </c>
      <c r="W35" s="430"/>
      <c r="X35" s="430"/>
      <c r="Y35" s="430"/>
      <c r="Z35" s="430"/>
      <c r="AA35" s="430"/>
      <c r="AB35" s="430"/>
      <c r="AC35" s="430"/>
      <c r="AD35" s="430"/>
      <c r="AE35" s="430"/>
      <c r="AF35" s="430"/>
      <c r="AG35" s="430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</row>
    <row r="36" spans="2:52" ht="13.5" customHeight="1"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S36" s="115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</row>
    <row r="37" spans="2:52" ht="13.5" customHeight="1"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S37" s="115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</row>
    <row r="38" spans="2:52" ht="13.5" customHeight="1"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S38" s="115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</row>
    <row r="39" spans="2:52" ht="13.5" customHeight="1"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S39" s="115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</row>
    <row r="40" spans="2:52" ht="16.5" customHeight="1">
      <c r="B40" s="397" t="s">
        <v>147</v>
      </c>
      <c r="C40" s="397"/>
      <c r="D40" s="397"/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S40" s="115"/>
      <c r="T40" s="397" t="s">
        <v>147</v>
      </c>
      <c r="U40" s="397"/>
      <c r="V40" s="397"/>
      <c r="W40" s="397"/>
      <c r="X40" s="397"/>
      <c r="Y40" s="397"/>
      <c r="Z40" s="397"/>
      <c r="AA40" s="397"/>
      <c r="AB40" s="397"/>
      <c r="AC40" s="397"/>
      <c r="AD40" s="397"/>
      <c r="AE40" s="397"/>
      <c r="AF40" s="397"/>
      <c r="AG40" s="397"/>
      <c r="AH40" s="397"/>
      <c r="AI40" s="397"/>
    </row>
    <row r="41" spans="2:52">
      <c r="B41" s="274" t="s">
        <v>140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S41" s="115"/>
      <c r="T41" s="274" t="s">
        <v>140</v>
      </c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</row>
    <row r="42" spans="2:52" ht="19.5" thickBot="1">
      <c r="B42" s="466" t="s">
        <v>162</v>
      </c>
      <c r="C42" s="467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S42" s="115"/>
      <c r="T42" s="466" t="s">
        <v>162</v>
      </c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7"/>
      <c r="AH42" s="467"/>
      <c r="AI42" s="467"/>
    </row>
    <row r="43" spans="2:52" ht="21" customHeight="1" thickTop="1" thickBot="1">
      <c r="B43" s="456" t="s">
        <v>63</v>
      </c>
      <c r="C43" s="457"/>
      <c r="D43" s="458" t="s">
        <v>64</v>
      </c>
      <c r="E43" s="459"/>
      <c r="F43" s="460"/>
      <c r="G43" s="461" t="s">
        <v>65</v>
      </c>
      <c r="H43" s="462"/>
      <c r="I43" s="462"/>
      <c r="J43" s="462"/>
      <c r="K43" s="462"/>
      <c r="L43" s="462"/>
      <c r="M43" s="463"/>
      <c r="N43" s="464" t="s">
        <v>66</v>
      </c>
      <c r="O43" s="462"/>
      <c r="P43" s="462"/>
      <c r="Q43" s="465"/>
      <c r="S43" s="115"/>
      <c r="T43" s="456" t="s">
        <v>63</v>
      </c>
      <c r="U43" s="457"/>
      <c r="V43" s="458" t="s">
        <v>64</v>
      </c>
      <c r="W43" s="459"/>
      <c r="X43" s="460"/>
      <c r="Y43" s="461" t="s">
        <v>65</v>
      </c>
      <c r="Z43" s="462"/>
      <c r="AA43" s="462"/>
      <c r="AB43" s="462"/>
      <c r="AC43" s="462"/>
      <c r="AD43" s="462"/>
      <c r="AE43" s="463"/>
      <c r="AF43" s="464" t="s">
        <v>66</v>
      </c>
      <c r="AG43" s="462"/>
      <c r="AH43" s="462"/>
      <c r="AI43" s="465"/>
    </row>
    <row r="44" spans="2:52" ht="15" customHeight="1" thickTop="1">
      <c r="B44" s="445" t="s">
        <v>47</v>
      </c>
      <c r="C44" s="446"/>
      <c r="D44" s="449">
        <v>0.39583333333333331</v>
      </c>
      <c r="E44" s="450"/>
      <c r="F44" s="451"/>
      <c r="G44" s="454">
        <f>B27</f>
        <v>0</v>
      </c>
      <c r="H44" s="437"/>
      <c r="I44" s="437"/>
      <c r="J44" s="481" t="s">
        <v>67</v>
      </c>
      <c r="K44" s="437">
        <f>D27</f>
        <v>0</v>
      </c>
      <c r="L44" s="437"/>
      <c r="M44" s="438"/>
      <c r="N44" s="440" t="s">
        <v>70</v>
      </c>
      <c r="O44" s="441"/>
      <c r="P44" s="441"/>
      <c r="Q44" s="442"/>
      <c r="R44" s="8"/>
      <c r="S44" s="41"/>
      <c r="T44" s="445" t="s">
        <v>94</v>
      </c>
      <c r="U44" s="446"/>
      <c r="V44" s="449">
        <v>0.39583333333333331</v>
      </c>
      <c r="W44" s="450"/>
      <c r="X44" s="451"/>
      <c r="Y44" s="454">
        <f>T27</f>
        <v>0</v>
      </c>
      <c r="Z44" s="437"/>
      <c r="AA44" s="437"/>
      <c r="AB44" s="481" t="s">
        <v>67</v>
      </c>
      <c r="AC44" s="437">
        <f>V27</f>
        <v>0</v>
      </c>
      <c r="AD44" s="437"/>
      <c r="AE44" s="438"/>
      <c r="AF44" s="440" t="s">
        <v>85</v>
      </c>
      <c r="AG44" s="441"/>
      <c r="AH44" s="441"/>
      <c r="AI44" s="442"/>
    </row>
    <row r="45" spans="2:52" ht="15" customHeight="1">
      <c r="B45" s="447"/>
      <c r="C45" s="448"/>
      <c r="D45" s="452"/>
      <c r="E45" s="275"/>
      <c r="F45" s="453"/>
      <c r="G45" s="455"/>
      <c r="H45" s="277"/>
      <c r="I45" s="277"/>
      <c r="J45" s="482"/>
      <c r="K45" s="277"/>
      <c r="L45" s="277"/>
      <c r="M45" s="439"/>
      <c r="N45" s="443"/>
      <c r="O45" s="276"/>
      <c r="P45" s="276"/>
      <c r="Q45" s="444"/>
      <c r="R45" s="8"/>
      <c r="S45" s="41"/>
      <c r="T45" s="447"/>
      <c r="U45" s="448"/>
      <c r="V45" s="452"/>
      <c r="W45" s="275"/>
      <c r="X45" s="453"/>
      <c r="Y45" s="455"/>
      <c r="Z45" s="277"/>
      <c r="AA45" s="277"/>
      <c r="AB45" s="482"/>
      <c r="AC45" s="277"/>
      <c r="AD45" s="277"/>
      <c r="AE45" s="439"/>
      <c r="AF45" s="443"/>
      <c r="AG45" s="276"/>
      <c r="AH45" s="276"/>
      <c r="AI45" s="444"/>
    </row>
    <row r="46" spans="2:52" ht="15" customHeight="1">
      <c r="B46" s="468" t="s">
        <v>70</v>
      </c>
      <c r="C46" s="469"/>
      <c r="D46" s="470">
        <v>0.4375</v>
      </c>
      <c r="E46" s="471"/>
      <c r="F46" s="472"/>
      <c r="G46" s="291">
        <f>F27</f>
        <v>0</v>
      </c>
      <c r="H46" s="292"/>
      <c r="I46" s="292"/>
      <c r="J46" s="483" t="s">
        <v>68</v>
      </c>
      <c r="K46" s="292">
        <f>H27</f>
        <v>0</v>
      </c>
      <c r="L46" s="292"/>
      <c r="M46" s="294"/>
      <c r="N46" s="484" t="s">
        <v>74</v>
      </c>
      <c r="O46" s="485"/>
      <c r="P46" s="485"/>
      <c r="Q46" s="486"/>
      <c r="R46" s="8"/>
      <c r="S46" s="41"/>
      <c r="T46" s="468" t="s">
        <v>85</v>
      </c>
      <c r="U46" s="469"/>
      <c r="V46" s="470">
        <v>0.4375</v>
      </c>
      <c r="W46" s="471"/>
      <c r="X46" s="472"/>
      <c r="Y46" s="291">
        <f>X27</f>
        <v>0</v>
      </c>
      <c r="Z46" s="292"/>
      <c r="AA46" s="292"/>
      <c r="AB46" s="483" t="s">
        <v>18</v>
      </c>
      <c r="AC46" s="292">
        <f>Z27</f>
        <v>0</v>
      </c>
      <c r="AD46" s="292"/>
      <c r="AE46" s="294"/>
      <c r="AF46" s="484" t="s">
        <v>94</v>
      </c>
      <c r="AG46" s="485"/>
      <c r="AH46" s="485"/>
      <c r="AI46" s="486"/>
    </row>
    <row r="47" spans="2:52" ht="15" customHeight="1">
      <c r="B47" s="447"/>
      <c r="C47" s="448"/>
      <c r="D47" s="452"/>
      <c r="E47" s="275"/>
      <c r="F47" s="453"/>
      <c r="G47" s="455"/>
      <c r="H47" s="277"/>
      <c r="I47" s="277"/>
      <c r="J47" s="482"/>
      <c r="K47" s="277"/>
      <c r="L47" s="277"/>
      <c r="M47" s="439"/>
      <c r="N47" s="443"/>
      <c r="O47" s="276"/>
      <c r="P47" s="276"/>
      <c r="Q47" s="444"/>
      <c r="R47" s="8"/>
      <c r="S47" s="41"/>
      <c r="T47" s="447"/>
      <c r="U47" s="448"/>
      <c r="V47" s="452"/>
      <c r="W47" s="275"/>
      <c r="X47" s="453"/>
      <c r="Y47" s="455"/>
      <c r="Z47" s="277"/>
      <c r="AA47" s="277"/>
      <c r="AB47" s="482"/>
      <c r="AC47" s="277"/>
      <c r="AD47" s="277"/>
      <c r="AE47" s="439"/>
      <c r="AF47" s="443"/>
      <c r="AG47" s="276"/>
      <c r="AH47" s="276"/>
      <c r="AI47" s="444"/>
    </row>
    <row r="48" spans="2:52" ht="15" customHeight="1">
      <c r="B48" s="468" t="s">
        <v>75</v>
      </c>
      <c r="C48" s="469"/>
      <c r="D48" s="470">
        <v>0.47916666666666702</v>
      </c>
      <c r="E48" s="471"/>
      <c r="F48" s="472"/>
      <c r="G48" s="291">
        <f>J27</f>
        <v>0</v>
      </c>
      <c r="H48" s="292"/>
      <c r="I48" s="292"/>
      <c r="J48" s="483" t="s">
        <v>68</v>
      </c>
      <c r="K48" s="292">
        <f>L27</f>
        <v>0</v>
      </c>
      <c r="L48" s="292"/>
      <c r="M48" s="294"/>
      <c r="N48" s="484" t="s">
        <v>73</v>
      </c>
      <c r="O48" s="485"/>
      <c r="P48" s="485"/>
      <c r="Q48" s="486"/>
      <c r="R48" s="8"/>
      <c r="S48" s="41"/>
      <c r="T48" s="468" t="s">
        <v>86</v>
      </c>
      <c r="U48" s="469"/>
      <c r="V48" s="470">
        <v>0.47916666666666702</v>
      </c>
      <c r="W48" s="471"/>
      <c r="X48" s="472"/>
      <c r="Y48" s="291">
        <f>AB27</f>
        <v>0</v>
      </c>
      <c r="Z48" s="292"/>
      <c r="AA48" s="292"/>
      <c r="AB48" s="483" t="s">
        <v>68</v>
      </c>
      <c r="AC48" s="292">
        <f>AD27</f>
        <v>0</v>
      </c>
      <c r="AD48" s="292"/>
      <c r="AE48" s="294"/>
      <c r="AF48" s="484" t="s">
        <v>95</v>
      </c>
      <c r="AG48" s="485"/>
      <c r="AH48" s="485"/>
      <c r="AI48" s="486"/>
    </row>
    <row r="49" spans="2:35" ht="15" customHeight="1">
      <c r="B49" s="447"/>
      <c r="C49" s="448"/>
      <c r="D49" s="452"/>
      <c r="E49" s="275"/>
      <c r="F49" s="453"/>
      <c r="G49" s="455"/>
      <c r="H49" s="277"/>
      <c r="I49" s="277"/>
      <c r="J49" s="482"/>
      <c r="K49" s="277"/>
      <c r="L49" s="277"/>
      <c r="M49" s="439"/>
      <c r="N49" s="443"/>
      <c r="O49" s="276"/>
      <c r="P49" s="276"/>
      <c r="Q49" s="444"/>
      <c r="R49" s="8"/>
      <c r="S49" s="41"/>
      <c r="T49" s="447"/>
      <c r="U49" s="448"/>
      <c r="V49" s="452"/>
      <c r="W49" s="275"/>
      <c r="X49" s="453"/>
      <c r="Y49" s="455"/>
      <c r="Z49" s="277"/>
      <c r="AA49" s="277"/>
      <c r="AB49" s="482"/>
      <c r="AC49" s="277"/>
      <c r="AD49" s="277"/>
      <c r="AE49" s="439"/>
      <c r="AF49" s="443"/>
      <c r="AG49" s="276"/>
      <c r="AH49" s="276"/>
      <c r="AI49" s="444"/>
    </row>
    <row r="50" spans="2:35" ht="15" customHeight="1">
      <c r="B50" s="468" t="s">
        <v>72</v>
      </c>
      <c r="C50" s="469"/>
      <c r="D50" s="470">
        <v>0.52083333333333304</v>
      </c>
      <c r="E50" s="471"/>
      <c r="F50" s="472"/>
      <c r="G50" s="291">
        <f>N27</f>
        <v>0</v>
      </c>
      <c r="H50" s="292"/>
      <c r="I50" s="292"/>
      <c r="J50" s="483" t="s">
        <v>68</v>
      </c>
      <c r="K50" s="487">
        <f>P27</f>
        <v>0</v>
      </c>
      <c r="L50" s="487"/>
      <c r="M50" s="488"/>
      <c r="N50" s="484" t="s">
        <v>76</v>
      </c>
      <c r="O50" s="485"/>
      <c r="P50" s="485"/>
      <c r="Q50" s="486"/>
      <c r="R50" s="8"/>
      <c r="S50" s="41"/>
      <c r="T50" s="468" t="s">
        <v>87</v>
      </c>
      <c r="U50" s="469"/>
      <c r="V50" s="470">
        <v>0.52083333333333304</v>
      </c>
      <c r="W50" s="471"/>
      <c r="X50" s="472"/>
      <c r="Y50" s="291">
        <f>AF27</f>
        <v>0</v>
      </c>
      <c r="Z50" s="292"/>
      <c r="AA50" s="292"/>
      <c r="AB50" s="483" t="s">
        <v>68</v>
      </c>
      <c r="AC50" s="292">
        <f>AH27</f>
        <v>0</v>
      </c>
      <c r="AD50" s="292"/>
      <c r="AE50" s="294"/>
      <c r="AF50" s="484" t="s">
        <v>96</v>
      </c>
      <c r="AG50" s="485"/>
      <c r="AH50" s="485"/>
      <c r="AI50" s="486"/>
    </row>
    <row r="51" spans="2:35" ht="15" customHeight="1">
      <c r="B51" s="447"/>
      <c r="C51" s="448"/>
      <c r="D51" s="452"/>
      <c r="E51" s="275"/>
      <c r="F51" s="453"/>
      <c r="G51" s="455"/>
      <c r="H51" s="277"/>
      <c r="I51" s="277"/>
      <c r="J51" s="482"/>
      <c r="K51" s="489"/>
      <c r="L51" s="489"/>
      <c r="M51" s="490"/>
      <c r="N51" s="443"/>
      <c r="O51" s="276"/>
      <c r="P51" s="276"/>
      <c r="Q51" s="444"/>
      <c r="R51" s="8"/>
      <c r="S51" s="41"/>
      <c r="T51" s="447"/>
      <c r="U51" s="448"/>
      <c r="V51" s="452"/>
      <c r="W51" s="275"/>
      <c r="X51" s="453"/>
      <c r="Y51" s="455"/>
      <c r="Z51" s="277"/>
      <c r="AA51" s="277"/>
      <c r="AB51" s="482"/>
      <c r="AC51" s="277"/>
      <c r="AD51" s="277"/>
      <c r="AE51" s="439"/>
      <c r="AF51" s="443"/>
      <c r="AG51" s="276"/>
      <c r="AH51" s="276"/>
      <c r="AI51" s="444"/>
    </row>
    <row r="52" spans="2:35" ht="15" customHeight="1">
      <c r="B52" s="468" t="s">
        <v>81</v>
      </c>
      <c r="C52" s="469"/>
      <c r="D52" s="470">
        <v>0.54861111111111105</v>
      </c>
      <c r="E52" s="471"/>
      <c r="F52" s="472"/>
      <c r="G52" s="473" t="s">
        <v>77</v>
      </c>
      <c r="H52" s="474"/>
      <c r="I52" s="474"/>
      <c r="J52" s="477" t="s">
        <v>68</v>
      </c>
      <c r="K52" s="474" t="s">
        <v>78</v>
      </c>
      <c r="L52" s="474"/>
      <c r="M52" s="479"/>
      <c r="N52" s="491" t="s">
        <v>132</v>
      </c>
      <c r="O52" s="492"/>
      <c r="P52" s="492"/>
      <c r="Q52" s="493"/>
      <c r="S52" s="40"/>
      <c r="T52" s="468" t="s">
        <v>89</v>
      </c>
      <c r="U52" s="469"/>
      <c r="V52" s="470">
        <v>0.54861111111111105</v>
      </c>
      <c r="W52" s="471"/>
      <c r="X52" s="472"/>
      <c r="Y52" s="473" t="s">
        <v>97</v>
      </c>
      <c r="Z52" s="474"/>
      <c r="AA52" s="474"/>
      <c r="AB52" s="477" t="s">
        <v>68</v>
      </c>
      <c r="AC52" s="474" t="s">
        <v>98</v>
      </c>
      <c r="AD52" s="474"/>
      <c r="AE52" s="479"/>
      <c r="AF52" s="491" t="s">
        <v>136</v>
      </c>
      <c r="AG52" s="492"/>
      <c r="AH52" s="492"/>
      <c r="AI52" s="493"/>
    </row>
    <row r="53" spans="2:35" ht="15" customHeight="1">
      <c r="B53" s="447"/>
      <c r="C53" s="448"/>
      <c r="D53" s="452"/>
      <c r="E53" s="275"/>
      <c r="F53" s="453"/>
      <c r="G53" s="475"/>
      <c r="H53" s="476"/>
      <c r="I53" s="476"/>
      <c r="J53" s="478"/>
      <c r="K53" s="476"/>
      <c r="L53" s="476"/>
      <c r="M53" s="480"/>
      <c r="N53" s="494" t="s">
        <v>133</v>
      </c>
      <c r="O53" s="495"/>
      <c r="P53" s="495"/>
      <c r="Q53" s="496"/>
      <c r="R53" s="6" t="s">
        <v>69</v>
      </c>
      <c r="S53" s="40"/>
      <c r="T53" s="447"/>
      <c r="U53" s="448"/>
      <c r="V53" s="452"/>
      <c r="W53" s="275"/>
      <c r="X53" s="453"/>
      <c r="Y53" s="475"/>
      <c r="Z53" s="476"/>
      <c r="AA53" s="476"/>
      <c r="AB53" s="478"/>
      <c r="AC53" s="476"/>
      <c r="AD53" s="476"/>
      <c r="AE53" s="480"/>
      <c r="AF53" s="494" t="s">
        <v>137</v>
      </c>
      <c r="AG53" s="495"/>
      <c r="AH53" s="495"/>
      <c r="AI53" s="496"/>
    </row>
    <row r="54" spans="2:35" ht="15" customHeight="1">
      <c r="B54" s="468" t="s">
        <v>83</v>
      </c>
      <c r="C54" s="469"/>
      <c r="D54" s="470">
        <v>0.57638888888888895</v>
      </c>
      <c r="E54" s="471"/>
      <c r="F54" s="472"/>
      <c r="G54" s="473" t="s">
        <v>79</v>
      </c>
      <c r="H54" s="474"/>
      <c r="I54" s="474"/>
      <c r="J54" s="477" t="s">
        <v>68</v>
      </c>
      <c r="K54" s="474" t="s">
        <v>80</v>
      </c>
      <c r="L54" s="474"/>
      <c r="M54" s="479"/>
      <c r="N54" s="491" t="s">
        <v>134</v>
      </c>
      <c r="O54" s="492"/>
      <c r="P54" s="492"/>
      <c r="Q54" s="493"/>
      <c r="R54" s="38"/>
      <c r="S54" s="42"/>
      <c r="T54" s="468" t="s">
        <v>91</v>
      </c>
      <c r="U54" s="469"/>
      <c r="V54" s="470">
        <v>0.57638888888888895</v>
      </c>
      <c r="W54" s="471"/>
      <c r="X54" s="472"/>
      <c r="Y54" s="473" t="s">
        <v>99</v>
      </c>
      <c r="Z54" s="474"/>
      <c r="AA54" s="474"/>
      <c r="AB54" s="477" t="s">
        <v>68</v>
      </c>
      <c r="AC54" s="474" t="s">
        <v>100</v>
      </c>
      <c r="AD54" s="474"/>
      <c r="AE54" s="479"/>
      <c r="AF54" s="491" t="s">
        <v>138</v>
      </c>
      <c r="AG54" s="492"/>
      <c r="AH54" s="492"/>
      <c r="AI54" s="493"/>
    </row>
    <row r="55" spans="2:35" ht="15" customHeight="1">
      <c r="B55" s="447"/>
      <c r="C55" s="448"/>
      <c r="D55" s="452"/>
      <c r="E55" s="275"/>
      <c r="F55" s="453"/>
      <c r="G55" s="475"/>
      <c r="H55" s="476"/>
      <c r="I55" s="476"/>
      <c r="J55" s="478"/>
      <c r="K55" s="476"/>
      <c r="L55" s="476"/>
      <c r="M55" s="480"/>
      <c r="N55" s="494" t="s">
        <v>135</v>
      </c>
      <c r="O55" s="495"/>
      <c r="P55" s="495"/>
      <c r="Q55" s="496"/>
      <c r="R55" s="38"/>
      <c r="S55" s="42"/>
      <c r="T55" s="447"/>
      <c r="U55" s="448"/>
      <c r="V55" s="452"/>
      <c r="W55" s="275"/>
      <c r="X55" s="453"/>
      <c r="Y55" s="475"/>
      <c r="Z55" s="476"/>
      <c r="AA55" s="476"/>
      <c r="AB55" s="478"/>
      <c r="AC55" s="476"/>
      <c r="AD55" s="476"/>
      <c r="AE55" s="480"/>
      <c r="AF55" s="494" t="s">
        <v>139</v>
      </c>
      <c r="AG55" s="495"/>
      <c r="AH55" s="495"/>
      <c r="AI55" s="496"/>
    </row>
    <row r="56" spans="2:35" ht="15" customHeight="1">
      <c r="B56" s="468" t="s">
        <v>84</v>
      </c>
      <c r="C56" s="469"/>
      <c r="D56" s="470">
        <v>0.60763888888888895</v>
      </c>
      <c r="E56" s="471"/>
      <c r="F56" s="472"/>
      <c r="G56" s="473" t="s">
        <v>101</v>
      </c>
      <c r="H56" s="474"/>
      <c r="I56" s="474"/>
      <c r="J56" s="477" t="s">
        <v>67</v>
      </c>
      <c r="K56" s="474" t="s">
        <v>102</v>
      </c>
      <c r="L56" s="474"/>
      <c r="M56" s="479"/>
      <c r="N56" s="491" t="s">
        <v>103</v>
      </c>
      <c r="O56" s="492"/>
      <c r="P56" s="492"/>
      <c r="Q56" s="493"/>
      <c r="S56" s="40"/>
      <c r="T56" s="468" t="s">
        <v>93</v>
      </c>
      <c r="U56" s="469"/>
      <c r="V56" s="470">
        <v>0.60763888888888895</v>
      </c>
      <c r="W56" s="471"/>
      <c r="X56" s="472"/>
      <c r="Y56" s="473" t="s">
        <v>105</v>
      </c>
      <c r="Z56" s="474"/>
      <c r="AA56" s="474"/>
      <c r="AB56" s="477" t="s">
        <v>67</v>
      </c>
      <c r="AC56" s="474" t="s">
        <v>106</v>
      </c>
      <c r="AD56" s="474"/>
      <c r="AE56" s="479"/>
      <c r="AF56" s="491" t="s">
        <v>107</v>
      </c>
      <c r="AG56" s="492"/>
      <c r="AH56" s="492"/>
      <c r="AI56" s="493"/>
    </row>
    <row r="57" spans="2:35" ht="15" customHeight="1" thickBot="1">
      <c r="B57" s="361"/>
      <c r="C57" s="362"/>
      <c r="D57" s="365"/>
      <c r="E57" s="366"/>
      <c r="F57" s="367"/>
      <c r="G57" s="370"/>
      <c r="H57" s="371"/>
      <c r="I57" s="371"/>
      <c r="J57" s="373"/>
      <c r="K57" s="371"/>
      <c r="L57" s="371"/>
      <c r="M57" s="375"/>
      <c r="N57" s="379" t="s">
        <v>104</v>
      </c>
      <c r="O57" s="380"/>
      <c r="P57" s="380"/>
      <c r="Q57" s="381"/>
      <c r="S57" s="40"/>
      <c r="T57" s="361"/>
      <c r="U57" s="362"/>
      <c r="V57" s="365"/>
      <c r="W57" s="366"/>
      <c r="X57" s="367"/>
      <c r="Y57" s="370"/>
      <c r="Z57" s="371"/>
      <c r="AA57" s="371"/>
      <c r="AB57" s="373"/>
      <c r="AC57" s="371"/>
      <c r="AD57" s="371"/>
      <c r="AE57" s="375"/>
      <c r="AF57" s="379" t="s">
        <v>108</v>
      </c>
      <c r="AG57" s="380"/>
      <c r="AH57" s="380"/>
      <c r="AI57" s="381"/>
    </row>
    <row r="58" spans="2:35" ht="7.5" customHeight="1" thickTop="1" thickBot="1">
      <c r="B58" s="166"/>
      <c r="C58" s="166"/>
      <c r="D58" s="172"/>
      <c r="E58" s="172"/>
      <c r="F58" s="172"/>
      <c r="G58" s="173"/>
      <c r="H58" s="173"/>
      <c r="I58" s="173"/>
      <c r="J58" s="174"/>
      <c r="K58" s="173"/>
      <c r="L58" s="173"/>
      <c r="M58" s="173"/>
      <c r="N58" s="165"/>
      <c r="O58" s="165"/>
      <c r="P58" s="165"/>
      <c r="Q58" s="165"/>
      <c r="T58" s="8"/>
      <c r="U58" s="8"/>
      <c r="V58" s="168"/>
      <c r="W58" s="168"/>
      <c r="X58" s="168"/>
      <c r="Y58" s="169"/>
      <c r="Z58" s="169"/>
      <c r="AA58" s="169"/>
      <c r="AB58" s="170"/>
      <c r="AC58" s="169"/>
      <c r="AD58" s="169"/>
      <c r="AE58" s="169"/>
      <c r="AF58" s="171"/>
      <c r="AG58" s="171"/>
      <c r="AH58" s="171"/>
      <c r="AI58" s="171"/>
    </row>
    <row r="59" spans="2:35" ht="15" customHeight="1" thickTop="1">
      <c r="B59" s="359" t="s">
        <v>172</v>
      </c>
      <c r="C59" s="360"/>
      <c r="D59" s="363">
        <v>0.63888888888888884</v>
      </c>
      <c r="E59" s="262"/>
      <c r="F59" s="364"/>
      <c r="G59" s="368" t="s">
        <v>156</v>
      </c>
      <c r="H59" s="369"/>
      <c r="I59" s="369"/>
      <c r="J59" s="372" t="s">
        <v>67</v>
      </c>
      <c r="K59" s="369" t="s">
        <v>157</v>
      </c>
      <c r="L59" s="369"/>
      <c r="M59" s="374"/>
      <c r="N59" s="376" t="s">
        <v>158</v>
      </c>
      <c r="O59" s="377"/>
      <c r="P59" s="377"/>
      <c r="Q59" s="378"/>
    </row>
    <row r="60" spans="2:35" ht="15" customHeight="1" thickBot="1">
      <c r="B60" s="361"/>
      <c r="C60" s="362"/>
      <c r="D60" s="365"/>
      <c r="E60" s="366"/>
      <c r="F60" s="367"/>
      <c r="G60" s="370"/>
      <c r="H60" s="371"/>
      <c r="I60" s="371"/>
      <c r="J60" s="373"/>
      <c r="K60" s="371"/>
      <c r="L60" s="371"/>
      <c r="M60" s="375"/>
      <c r="N60" s="379" t="s">
        <v>159</v>
      </c>
      <c r="O60" s="380"/>
      <c r="P60" s="380"/>
      <c r="Q60" s="381"/>
    </row>
    <row r="61" spans="2:35" ht="19.5" thickTop="1"/>
    <row r="62" spans="2:35">
      <c r="B62" s="417" t="s">
        <v>163</v>
      </c>
      <c r="C62" s="418"/>
      <c r="D62" s="418"/>
      <c r="E62" s="418"/>
      <c r="F62" s="418"/>
      <c r="G62" s="418"/>
      <c r="H62" s="418"/>
      <c r="I62" s="418"/>
      <c r="J62" s="418"/>
      <c r="K62" s="418"/>
      <c r="L62" s="418"/>
      <c r="M62" s="418"/>
      <c r="N62" s="418"/>
      <c r="O62" s="418"/>
      <c r="P62" s="418"/>
      <c r="Q62" s="418"/>
      <c r="R62" s="418"/>
      <c r="S62" s="418"/>
      <c r="T62" s="418"/>
      <c r="U62" s="418"/>
      <c r="V62" s="418"/>
      <c r="W62" s="418"/>
      <c r="X62" s="418"/>
      <c r="Y62" s="418"/>
      <c r="Z62" s="418"/>
      <c r="AA62" s="418"/>
      <c r="AB62" s="418"/>
      <c r="AC62" s="418"/>
      <c r="AD62" s="418"/>
      <c r="AE62" s="418"/>
      <c r="AF62" s="418"/>
      <c r="AG62" s="418"/>
      <c r="AH62" s="418"/>
      <c r="AI62" s="418"/>
    </row>
    <row r="63" spans="2:35">
      <c r="B63" s="419" t="s">
        <v>164</v>
      </c>
      <c r="C63" s="418"/>
      <c r="D63" s="418"/>
      <c r="E63" s="418"/>
      <c r="F63" s="418"/>
      <c r="G63" s="418"/>
      <c r="H63" s="418"/>
      <c r="I63" s="418"/>
      <c r="J63" s="418"/>
      <c r="K63" s="418"/>
      <c r="L63" s="418"/>
      <c r="M63" s="418"/>
      <c r="N63" s="418"/>
      <c r="O63" s="418"/>
      <c r="P63" s="418"/>
      <c r="Q63" s="418"/>
      <c r="R63" s="418"/>
      <c r="S63" s="418"/>
      <c r="T63" s="418"/>
      <c r="U63" s="418"/>
      <c r="V63" s="418"/>
      <c r="W63" s="418"/>
      <c r="X63" s="418"/>
      <c r="Y63" s="418"/>
      <c r="Z63" s="418"/>
      <c r="AA63" s="418"/>
      <c r="AB63" s="418"/>
      <c r="AC63" s="418"/>
      <c r="AD63" s="418"/>
      <c r="AE63" s="418"/>
      <c r="AF63" s="418"/>
      <c r="AG63" s="418"/>
      <c r="AH63" s="418"/>
      <c r="AI63" s="418"/>
    </row>
    <row r="64" spans="2:35">
      <c r="B64" s="419" t="s">
        <v>143</v>
      </c>
      <c r="C64" s="418"/>
      <c r="D64" s="418"/>
      <c r="E64" s="418"/>
      <c r="F64" s="418"/>
      <c r="G64" s="418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8"/>
      <c r="T64" s="418"/>
      <c r="U64" s="418"/>
      <c r="V64" s="418"/>
      <c r="W64" s="418"/>
      <c r="X64" s="418"/>
      <c r="Y64" s="418"/>
      <c r="Z64" s="418"/>
      <c r="AA64" s="418"/>
      <c r="AB64" s="418"/>
      <c r="AC64" s="418"/>
      <c r="AD64" s="418"/>
      <c r="AE64" s="418"/>
      <c r="AF64" s="418"/>
      <c r="AG64" s="418"/>
      <c r="AH64" s="418"/>
      <c r="AI64" s="418"/>
    </row>
    <row r="65" spans="2:35">
      <c r="B65" s="419" t="s">
        <v>146</v>
      </c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418"/>
      <c r="AC65" s="418"/>
      <c r="AD65" s="418"/>
      <c r="AE65" s="418"/>
      <c r="AF65" s="418"/>
      <c r="AG65" s="418"/>
      <c r="AH65" s="418"/>
      <c r="AI65" s="418"/>
    </row>
    <row r="66" spans="2:35">
      <c r="B66" s="419"/>
      <c r="C66" s="418"/>
      <c r="D66" s="418"/>
      <c r="E66" s="418"/>
      <c r="F66" s="418"/>
      <c r="G66" s="418"/>
      <c r="H66" s="418"/>
      <c r="I66" s="418"/>
      <c r="J66" s="418"/>
      <c r="K66" s="418"/>
      <c r="L66" s="418"/>
      <c r="M66" s="418"/>
      <c r="N66" s="418"/>
      <c r="O66" s="418"/>
      <c r="P66" s="418"/>
      <c r="Q66" s="418"/>
      <c r="R66" s="418"/>
      <c r="S66" s="418"/>
      <c r="T66" s="418"/>
      <c r="U66" s="418"/>
      <c r="V66" s="418"/>
      <c r="W66" s="418"/>
      <c r="X66" s="418"/>
      <c r="Y66" s="418"/>
      <c r="Z66" s="418"/>
      <c r="AA66" s="418"/>
      <c r="AB66" s="418"/>
      <c r="AC66" s="418"/>
      <c r="AD66" s="418"/>
      <c r="AE66" s="418"/>
      <c r="AF66" s="418"/>
      <c r="AG66" s="418"/>
      <c r="AH66" s="418"/>
      <c r="AI66" s="418"/>
    </row>
  </sheetData>
  <mergeCells count="183">
    <mergeCell ref="AG23:AH23"/>
    <mergeCell ref="AC24:AD24"/>
    <mergeCell ref="AG24:AH24"/>
    <mergeCell ref="W22:X22"/>
    <mergeCell ref="AE22:AF22"/>
    <mergeCell ref="AA19:AB19"/>
    <mergeCell ref="Y24:Z24"/>
    <mergeCell ref="AF56:AI56"/>
    <mergeCell ref="B54:C55"/>
    <mergeCell ref="D54:F55"/>
    <mergeCell ref="G54:I55"/>
    <mergeCell ref="J54:J55"/>
    <mergeCell ref="K54:M55"/>
    <mergeCell ref="N54:Q54"/>
    <mergeCell ref="N55:Q55"/>
    <mergeCell ref="AF52:AI52"/>
    <mergeCell ref="N53:Q53"/>
    <mergeCell ref="AF53:AI53"/>
    <mergeCell ref="N52:Q52"/>
    <mergeCell ref="T52:U53"/>
    <mergeCell ref="V52:X53"/>
    <mergeCell ref="Y52:AA53"/>
    <mergeCell ref="AB52:AB53"/>
    <mergeCell ref="AC52:AE53"/>
    <mergeCell ref="B56:C57"/>
    <mergeCell ref="D56:F57"/>
    <mergeCell ref="G56:I57"/>
    <mergeCell ref="J56:J57"/>
    <mergeCell ref="K56:M57"/>
    <mergeCell ref="N56:Q56"/>
    <mergeCell ref="T56:U57"/>
    <mergeCell ref="V56:X57"/>
    <mergeCell ref="Y56:AA57"/>
    <mergeCell ref="T54:U55"/>
    <mergeCell ref="V54:X55"/>
    <mergeCell ref="Y54:AA55"/>
    <mergeCell ref="AB54:AB55"/>
    <mergeCell ref="AC54:AE55"/>
    <mergeCell ref="AF54:AI54"/>
    <mergeCell ref="AF55:AI55"/>
    <mergeCell ref="Y50:AA51"/>
    <mergeCell ref="N57:Q57"/>
    <mergeCell ref="AF57:AI57"/>
    <mergeCell ref="AB56:AB57"/>
    <mergeCell ref="AC56:AE57"/>
    <mergeCell ref="J44:J45"/>
    <mergeCell ref="AF48:AI49"/>
    <mergeCell ref="B50:C51"/>
    <mergeCell ref="D50:F51"/>
    <mergeCell ref="G50:I51"/>
    <mergeCell ref="J50:J51"/>
    <mergeCell ref="K50:M51"/>
    <mergeCell ref="N50:Q51"/>
    <mergeCell ref="T50:U51"/>
    <mergeCell ref="V50:X51"/>
    <mergeCell ref="N48:Q49"/>
    <mergeCell ref="T48:U49"/>
    <mergeCell ref="V48:X49"/>
    <mergeCell ref="Y48:AA49"/>
    <mergeCell ref="AB48:AB49"/>
    <mergeCell ref="AC48:AE49"/>
    <mergeCell ref="AB50:AB51"/>
    <mergeCell ref="AC50:AE51"/>
    <mergeCell ref="AF50:AI51"/>
    <mergeCell ref="B48:C49"/>
    <mergeCell ref="D48:F49"/>
    <mergeCell ref="G48:I49"/>
    <mergeCell ref="J48:J49"/>
    <mergeCell ref="K48:M49"/>
    <mergeCell ref="T40:AI40"/>
    <mergeCell ref="B52:C53"/>
    <mergeCell ref="D52:F53"/>
    <mergeCell ref="G52:I53"/>
    <mergeCell ref="J52:J53"/>
    <mergeCell ref="K52:M53"/>
    <mergeCell ref="AB44:AB45"/>
    <mergeCell ref="AC44:AE45"/>
    <mergeCell ref="AF44:AI45"/>
    <mergeCell ref="B46:C47"/>
    <mergeCell ref="D46:F47"/>
    <mergeCell ref="G46:I47"/>
    <mergeCell ref="J46:J47"/>
    <mergeCell ref="K46:M47"/>
    <mergeCell ref="N46:Q47"/>
    <mergeCell ref="T46:U47"/>
    <mergeCell ref="V46:X47"/>
    <mergeCell ref="Y46:AA47"/>
    <mergeCell ref="AB46:AB47"/>
    <mergeCell ref="AC46:AE47"/>
    <mergeCell ref="AF46:AI47"/>
    <mergeCell ref="B44:C45"/>
    <mergeCell ref="D44:F45"/>
    <mergeCell ref="G44:I45"/>
    <mergeCell ref="AF26:AG26"/>
    <mergeCell ref="AH26:AI26"/>
    <mergeCell ref="V26:W26"/>
    <mergeCell ref="X26:Y26"/>
    <mergeCell ref="Z26:AA26"/>
    <mergeCell ref="AB26:AC26"/>
    <mergeCell ref="K44:M45"/>
    <mergeCell ref="N44:Q45"/>
    <mergeCell ref="T44:U45"/>
    <mergeCell ref="V44:X45"/>
    <mergeCell ref="Y44:AA45"/>
    <mergeCell ref="B41:Q41"/>
    <mergeCell ref="D35:O36"/>
    <mergeCell ref="B43:C43"/>
    <mergeCell ref="D43:F43"/>
    <mergeCell ref="G43:M43"/>
    <mergeCell ref="N43:Q43"/>
    <mergeCell ref="T43:U43"/>
    <mergeCell ref="V43:X43"/>
    <mergeCell ref="Y43:AE43"/>
    <mergeCell ref="B42:Q42"/>
    <mergeCell ref="T42:AI42"/>
    <mergeCell ref="AF43:AI43"/>
    <mergeCell ref="T41:AI41"/>
    <mergeCell ref="B62:AI62"/>
    <mergeCell ref="B63:AI63"/>
    <mergeCell ref="B64:AI64"/>
    <mergeCell ref="B65:AI65"/>
    <mergeCell ref="B66:AI66"/>
    <mergeCell ref="AD26:AE26"/>
    <mergeCell ref="D2:AG4"/>
    <mergeCell ref="F8:AE9"/>
    <mergeCell ref="AF27:AG33"/>
    <mergeCell ref="AH27:AI33"/>
    <mergeCell ref="V35:AG36"/>
    <mergeCell ref="T27:U33"/>
    <mergeCell ref="V27:W33"/>
    <mergeCell ref="X27:Y33"/>
    <mergeCell ref="Z27:AA33"/>
    <mergeCell ref="AB27:AC33"/>
    <mergeCell ref="AD27:AE33"/>
    <mergeCell ref="B27:C33"/>
    <mergeCell ref="D27:E33"/>
    <mergeCell ref="F27:G33"/>
    <mergeCell ref="H27:I33"/>
    <mergeCell ref="J27:K33"/>
    <mergeCell ref="L27:M33"/>
    <mergeCell ref="N27:O33"/>
    <mergeCell ref="AE21:AF21"/>
    <mergeCell ref="Y25:Z25"/>
    <mergeCell ref="C24:D24"/>
    <mergeCell ref="K24:L24"/>
    <mergeCell ref="O24:P24"/>
    <mergeCell ref="AC25:AD25"/>
    <mergeCell ref="C23:D23"/>
    <mergeCell ref="G23:H23"/>
    <mergeCell ref="K23:L23"/>
    <mergeCell ref="O23:P23"/>
    <mergeCell ref="U23:V23"/>
    <mergeCell ref="Y23:Z23"/>
    <mergeCell ref="AC23:AD23"/>
    <mergeCell ref="G24:H24"/>
    <mergeCell ref="G25:H25"/>
    <mergeCell ref="E22:F22"/>
    <mergeCell ref="M22:N22"/>
    <mergeCell ref="U24:V24"/>
    <mergeCell ref="B59:C60"/>
    <mergeCell ref="D59:F60"/>
    <mergeCell ref="G59:I60"/>
    <mergeCell ref="J59:J60"/>
    <mergeCell ref="K59:M60"/>
    <mergeCell ref="N59:Q59"/>
    <mergeCell ref="N60:Q60"/>
    <mergeCell ref="H18:K18"/>
    <mergeCell ref="Z18:AC18"/>
    <mergeCell ref="E21:F21"/>
    <mergeCell ref="M21:N21"/>
    <mergeCell ref="W21:X21"/>
    <mergeCell ref="I19:J19"/>
    <mergeCell ref="P27:Q33"/>
    <mergeCell ref="T26:U26"/>
    <mergeCell ref="B26:C26"/>
    <mergeCell ref="D26:E26"/>
    <mergeCell ref="F26:G26"/>
    <mergeCell ref="H26:I26"/>
    <mergeCell ref="J26:K26"/>
    <mergeCell ref="L26:M26"/>
    <mergeCell ref="N26:O26"/>
    <mergeCell ref="P26:Q26"/>
    <mergeCell ref="B40:Q40"/>
  </mergeCells>
  <phoneticPr fontId="1"/>
  <pageMargins left="0.70866141732283472" right="0.31496062992125984" top="0.15748031496062992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組合せ</vt:lpstr>
      <vt:lpstr>A・Bブロック</vt:lpstr>
      <vt:lpstr>C・Dブロック</vt:lpstr>
      <vt:lpstr>E・Fブロック</vt:lpstr>
      <vt:lpstr>G・Hブロック</vt:lpstr>
      <vt:lpstr>予選結果</vt:lpstr>
      <vt:lpstr>決勝トーナメント</vt:lpstr>
      <vt:lpstr>A・Bブロック!Print_Area</vt:lpstr>
      <vt:lpstr>C・Dブロック!Print_Area</vt:lpstr>
      <vt:lpstr>E・Fブロック!Print_Area</vt:lpstr>
      <vt:lpstr>G・Hブロック!Print_Area</vt:lpstr>
      <vt:lpstr>決勝トーナメント!Print_Area</vt:lpstr>
      <vt:lpstr>組合せ!Print_Area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政樹 川島</cp:lastModifiedBy>
  <cp:revision/>
  <cp:lastPrinted>2024-10-27T08:01:28Z</cp:lastPrinted>
  <dcterms:created xsi:type="dcterms:W3CDTF">2016-01-13T09:45:35Z</dcterms:created>
  <dcterms:modified xsi:type="dcterms:W3CDTF">2024-10-27T08:04:07Z</dcterms:modified>
</cp:coreProperties>
</file>