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KAWASHIMA\Desktop\"/>
    </mc:Choice>
  </mc:AlternateContent>
  <xr:revisionPtr revIDLastSave="0" documentId="13_ncr:1_{9A3C0220-7713-4339-AC54-681A2243A37D}" xr6:coauthVersionLast="47" xr6:coauthVersionMax="47" xr10:uidLastSave="{00000000-0000-0000-0000-000000000000}"/>
  <bookViews>
    <workbookView xWindow="-120" yWindow="-120" windowWidth="20730" windowHeight="11040" activeTab="1" xr2:uid="{8701924B-E54A-42DB-8DA3-3433A94F0ABE}"/>
  </bookViews>
  <sheets>
    <sheet name="予選結果" sheetId="34" r:id="rId1"/>
    <sheet name="決勝トーナメント" sheetId="25" r:id="rId2"/>
  </sheets>
  <definedNames>
    <definedName name="_xlnm.Print_Area" localSheetId="1">決勝トーナメント!$A$1:$AJ$64</definedName>
    <definedName name="_xlnm.Print_Area" localSheetId="0">予選結果!$A$1:$U$59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28" i="25" l="1"/>
  <c r="AF28" i="25"/>
  <c r="AD28" i="25"/>
  <c r="AB28" i="25"/>
  <c r="Z28" i="25"/>
  <c r="X28" i="25"/>
  <c r="V28" i="25"/>
  <c r="T28" i="25"/>
  <c r="P28" i="25"/>
  <c r="N28" i="25"/>
  <c r="L28" i="25"/>
  <c r="J28" i="25"/>
  <c r="H28" i="25"/>
  <c r="F28" i="25"/>
  <c r="D28" i="25"/>
  <c r="B28" i="25"/>
  <c r="B47" i="34"/>
  <c r="E47" i="34"/>
  <c r="H47" i="34"/>
  <c r="K47" i="34"/>
  <c r="F48" i="34"/>
  <c r="I48" i="34"/>
  <c r="L48" i="34"/>
  <c r="O48" i="34" s="1"/>
  <c r="R48" i="34"/>
  <c r="S48" i="34"/>
  <c r="B49" i="34"/>
  <c r="C49" i="34" s="1"/>
  <c r="D49" i="34"/>
  <c r="S49" i="34" s="1"/>
  <c r="I49" i="34"/>
  <c r="L49" i="34"/>
  <c r="B50" i="34"/>
  <c r="C50" i="34" s="1"/>
  <c r="D50" i="34"/>
  <c r="E50" i="34"/>
  <c r="F50" i="34" s="1"/>
  <c r="G50" i="34"/>
  <c r="L50" i="34"/>
  <c r="R50" i="34"/>
  <c r="B51" i="34"/>
  <c r="C51" i="34" s="1"/>
  <c r="D51" i="34"/>
  <c r="E51" i="34"/>
  <c r="F51" i="34"/>
  <c r="G51" i="34"/>
  <c r="H51" i="34"/>
  <c r="I51" i="34" s="1"/>
  <c r="J51" i="34"/>
  <c r="B33" i="34"/>
  <c r="E33" i="34"/>
  <c r="H33" i="34"/>
  <c r="K33" i="34"/>
  <c r="F34" i="34"/>
  <c r="I34" i="34"/>
  <c r="L34" i="34"/>
  <c r="R34" i="34"/>
  <c r="S34" i="34"/>
  <c r="B35" i="34"/>
  <c r="C35" i="34" s="1"/>
  <c r="D35" i="34"/>
  <c r="I35" i="34"/>
  <c r="L35" i="34"/>
  <c r="S35" i="34"/>
  <c r="B36" i="34"/>
  <c r="C36" i="34" s="1"/>
  <c r="D36" i="34"/>
  <c r="E36" i="34"/>
  <c r="F36" i="34" s="1"/>
  <c r="G36" i="34"/>
  <c r="L36" i="34"/>
  <c r="B37" i="34"/>
  <c r="C37" i="34" s="1"/>
  <c r="D37" i="34"/>
  <c r="E37" i="34"/>
  <c r="F37" i="34" s="1"/>
  <c r="G37" i="34"/>
  <c r="H37" i="34"/>
  <c r="I37" i="34" s="1"/>
  <c r="J37" i="34"/>
  <c r="T48" i="34" l="1"/>
  <c r="N34" i="34"/>
  <c r="S51" i="34"/>
  <c r="S50" i="34"/>
  <c r="T50" i="34" s="1"/>
  <c r="O34" i="34"/>
  <c r="N48" i="34"/>
  <c r="O50" i="34"/>
  <c r="N50" i="34"/>
  <c r="P51" i="34"/>
  <c r="P49" i="34"/>
  <c r="O51" i="34"/>
  <c r="P50" i="34"/>
  <c r="O49" i="34"/>
  <c r="P48" i="34"/>
  <c r="R51" i="34"/>
  <c r="T51" i="34" s="1"/>
  <c r="N51" i="34"/>
  <c r="R49" i="34"/>
  <c r="T49" i="34" s="1"/>
  <c r="N49" i="34"/>
  <c r="Q49" i="34" s="1"/>
  <c r="S37" i="34"/>
  <c r="R36" i="34"/>
  <c r="S36" i="34"/>
  <c r="T34" i="34"/>
  <c r="O36" i="34"/>
  <c r="N36" i="34"/>
  <c r="P35" i="34"/>
  <c r="O37" i="34"/>
  <c r="P36" i="34"/>
  <c r="O35" i="34"/>
  <c r="P34" i="34"/>
  <c r="P37" i="34"/>
  <c r="R37" i="34"/>
  <c r="T37" i="34" s="1"/>
  <c r="N37" i="34"/>
  <c r="R35" i="34"/>
  <c r="T35" i="34" s="1"/>
  <c r="N35" i="34"/>
  <c r="Q34" i="34" l="1"/>
  <c r="Q48" i="34"/>
  <c r="Q50" i="34"/>
  <c r="Q51" i="34"/>
  <c r="T36" i="34"/>
  <c r="Q37" i="34"/>
  <c r="Q36" i="34"/>
  <c r="Q35" i="34"/>
  <c r="U50" i="34" l="1"/>
  <c r="U49" i="34"/>
  <c r="U51" i="34"/>
  <c r="U48" i="34" a="1"/>
  <c r="U48" i="34" s="1"/>
  <c r="U34" i="34" a="1"/>
  <c r="U34" i="34" s="1"/>
  <c r="U35" i="34"/>
  <c r="U37" i="34"/>
  <c r="U36" i="34"/>
  <c r="J9" i="34" l="1"/>
  <c r="H9" i="34"/>
  <c r="I9" i="34" s="1"/>
  <c r="G9" i="34"/>
  <c r="E9" i="34"/>
  <c r="F9" i="34" s="1"/>
  <c r="D9" i="34"/>
  <c r="B9" i="34"/>
  <c r="L8" i="34"/>
  <c r="G8" i="34"/>
  <c r="E8" i="34"/>
  <c r="F8" i="34" s="1"/>
  <c r="D8" i="34"/>
  <c r="B8" i="34"/>
  <c r="L7" i="34"/>
  <c r="I7" i="34"/>
  <c r="D7" i="34"/>
  <c r="S7" i="34" s="1"/>
  <c r="B7" i="34"/>
  <c r="S6" i="34"/>
  <c r="R6" i="34"/>
  <c r="L6" i="34"/>
  <c r="I6" i="34"/>
  <c r="F6" i="34"/>
  <c r="K5" i="34"/>
  <c r="H5" i="34"/>
  <c r="E5" i="34"/>
  <c r="B5" i="34"/>
  <c r="K47" i="25"/>
  <c r="Y53" i="25"/>
  <c r="K49" i="25"/>
  <c r="Y51" i="25"/>
  <c r="K51" i="25"/>
  <c r="Y49" i="25"/>
  <c r="K53" i="25"/>
  <c r="Y47" i="25"/>
  <c r="AC47" i="25"/>
  <c r="G53" i="25"/>
  <c r="AC49" i="25"/>
  <c r="G51" i="25"/>
  <c r="AC51" i="25"/>
  <c r="G49" i="25"/>
  <c r="AC53" i="25"/>
  <c r="G47" i="25"/>
  <c r="S8" i="34" l="1"/>
  <c r="R9" i="34"/>
  <c r="P6" i="34"/>
  <c r="T6" i="34"/>
  <c r="C9" i="34"/>
  <c r="S9" i="34"/>
  <c r="C7" i="34"/>
  <c r="N7" i="34" s="1"/>
  <c r="O6" i="34"/>
  <c r="R7" i="34"/>
  <c r="T7" i="34" s="1"/>
  <c r="N6" i="34"/>
  <c r="Q6" i="34" s="1"/>
  <c r="R8" i="34"/>
  <c r="P9" i="34"/>
  <c r="N9" i="34"/>
  <c r="P7" i="34"/>
  <c r="C8" i="34"/>
  <c r="P8" i="34" s="1"/>
  <c r="O9" i="34"/>
  <c r="N8" i="34"/>
  <c r="B14" i="34"/>
  <c r="B15" i="34"/>
  <c r="B16" i="34"/>
  <c r="R14" i="34"/>
  <c r="Q7" i="34" l="1"/>
  <c r="T8" i="34"/>
  <c r="T9" i="34"/>
  <c r="O7" i="34"/>
  <c r="Q9" i="34"/>
  <c r="Q8" i="34"/>
  <c r="O8" i="34"/>
  <c r="U7" i="34" l="1" a="1"/>
  <c r="U7" i="34" s="1"/>
  <c r="U9" i="34"/>
  <c r="U6" i="34" a="1"/>
  <c r="U6" i="34" s="1"/>
  <c r="U8" i="34"/>
  <c r="J58" i="34" l="1"/>
  <c r="H58" i="34"/>
  <c r="G58" i="34"/>
  <c r="E58" i="34"/>
  <c r="D58" i="34"/>
  <c r="B58" i="34"/>
  <c r="L57" i="34"/>
  <c r="G57" i="34"/>
  <c r="E57" i="34"/>
  <c r="D57" i="34"/>
  <c r="B57" i="34"/>
  <c r="L56" i="34"/>
  <c r="I56" i="34"/>
  <c r="D56" i="34"/>
  <c r="S56" i="34" s="1"/>
  <c r="B56" i="34"/>
  <c r="S55" i="34"/>
  <c r="R55" i="34"/>
  <c r="L55" i="34"/>
  <c r="I55" i="34"/>
  <c r="F55" i="34"/>
  <c r="K54" i="34"/>
  <c r="H54" i="34"/>
  <c r="E54" i="34"/>
  <c r="B54" i="34"/>
  <c r="J44" i="34"/>
  <c r="H44" i="34"/>
  <c r="G44" i="34"/>
  <c r="E44" i="34"/>
  <c r="D44" i="34"/>
  <c r="B44" i="34"/>
  <c r="L43" i="34"/>
  <c r="G43" i="34"/>
  <c r="E43" i="34"/>
  <c r="D43" i="34"/>
  <c r="B43" i="34"/>
  <c r="L42" i="34"/>
  <c r="I42" i="34"/>
  <c r="D42" i="34"/>
  <c r="S42" i="34" s="1"/>
  <c r="B42" i="34"/>
  <c r="S41" i="34"/>
  <c r="R41" i="34"/>
  <c r="L41" i="34"/>
  <c r="I41" i="34"/>
  <c r="F41" i="34"/>
  <c r="K40" i="34"/>
  <c r="H40" i="34"/>
  <c r="E40" i="34"/>
  <c r="B40" i="34"/>
  <c r="J30" i="34"/>
  <c r="H30" i="34"/>
  <c r="G30" i="34"/>
  <c r="E30" i="34"/>
  <c r="D30" i="34"/>
  <c r="B30" i="34"/>
  <c r="L29" i="34"/>
  <c r="G29" i="34"/>
  <c r="E29" i="34"/>
  <c r="D29" i="34"/>
  <c r="B29" i="34"/>
  <c r="L28" i="34"/>
  <c r="I28" i="34"/>
  <c r="D28" i="34"/>
  <c r="S28" i="34" s="1"/>
  <c r="B28" i="34"/>
  <c r="R28" i="34" s="1"/>
  <c r="S27" i="34"/>
  <c r="R27" i="34"/>
  <c r="L27" i="34"/>
  <c r="I27" i="34"/>
  <c r="F27" i="34"/>
  <c r="K26" i="34"/>
  <c r="H26" i="34"/>
  <c r="E26" i="34"/>
  <c r="B26" i="34"/>
  <c r="J23" i="34"/>
  <c r="H23" i="34"/>
  <c r="G23" i="34"/>
  <c r="E23" i="34"/>
  <c r="D23" i="34"/>
  <c r="B23" i="34"/>
  <c r="L22" i="34"/>
  <c r="G22" i="34"/>
  <c r="E22" i="34"/>
  <c r="D22" i="34"/>
  <c r="B22" i="34"/>
  <c r="L21" i="34"/>
  <c r="I21" i="34"/>
  <c r="D21" i="34"/>
  <c r="S21" i="34" s="1"/>
  <c r="B21" i="34"/>
  <c r="R21" i="34" s="1"/>
  <c r="S20" i="34"/>
  <c r="R20" i="34"/>
  <c r="L20" i="34"/>
  <c r="I20" i="34"/>
  <c r="F20" i="34"/>
  <c r="K19" i="34"/>
  <c r="H19" i="34"/>
  <c r="E19" i="34"/>
  <c r="B19" i="34"/>
  <c r="J16" i="34"/>
  <c r="H16" i="34"/>
  <c r="G16" i="34"/>
  <c r="E16" i="34"/>
  <c r="D16" i="34"/>
  <c r="L15" i="34"/>
  <c r="G15" i="34"/>
  <c r="E15" i="34"/>
  <c r="D15" i="34"/>
  <c r="L14" i="34"/>
  <c r="I14" i="34"/>
  <c r="D14" i="34"/>
  <c r="S14" i="34" s="1"/>
  <c r="S13" i="34"/>
  <c r="R13" i="34"/>
  <c r="L13" i="34"/>
  <c r="I13" i="34"/>
  <c r="F13" i="34"/>
  <c r="K12" i="34"/>
  <c r="H12" i="34"/>
  <c r="E12" i="34"/>
  <c r="B12" i="34"/>
  <c r="S29" i="34" l="1"/>
  <c r="S43" i="34"/>
  <c r="N13" i="34"/>
  <c r="F22" i="34"/>
  <c r="F16" i="34"/>
  <c r="F58" i="34"/>
  <c r="T41" i="34"/>
  <c r="T55" i="34"/>
  <c r="I58" i="34"/>
  <c r="F57" i="34"/>
  <c r="I44" i="34"/>
  <c r="F43" i="34"/>
  <c r="S22" i="34"/>
  <c r="S15" i="34"/>
  <c r="F30" i="34"/>
  <c r="P20" i="34"/>
  <c r="F29" i="34"/>
  <c r="N55" i="34"/>
  <c r="T13" i="34"/>
  <c r="F15" i="34"/>
  <c r="P27" i="34"/>
  <c r="P41" i="34"/>
  <c r="F44" i="34"/>
  <c r="R23" i="34"/>
  <c r="C23" i="34"/>
  <c r="I23" i="34"/>
  <c r="C28" i="34"/>
  <c r="N28" i="34" s="1"/>
  <c r="P55" i="34"/>
  <c r="S58" i="34"/>
  <c r="F23" i="34"/>
  <c r="S44" i="34"/>
  <c r="O13" i="34"/>
  <c r="N20" i="34"/>
  <c r="T27" i="34"/>
  <c r="N41" i="34"/>
  <c r="S57" i="34"/>
  <c r="R58" i="34"/>
  <c r="C58" i="34"/>
  <c r="P58" i="34" s="1"/>
  <c r="P13" i="34"/>
  <c r="T14" i="34"/>
  <c r="O20" i="34"/>
  <c r="C21" i="34"/>
  <c r="N21" i="34" s="1"/>
  <c r="C22" i="34"/>
  <c r="R22" i="34"/>
  <c r="S23" i="34"/>
  <c r="T28" i="34"/>
  <c r="R30" i="34"/>
  <c r="C30" i="34"/>
  <c r="R42" i="34"/>
  <c r="T42" i="34" s="1"/>
  <c r="C42" i="34"/>
  <c r="O42" i="34" s="1"/>
  <c r="R43" i="34"/>
  <c r="C14" i="34"/>
  <c r="O14" i="34" s="1"/>
  <c r="C16" i="34"/>
  <c r="T20" i="34"/>
  <c r="N27" i="34"/>
  <c r="P28" i="34"/>
  <c r="S30" i="34"/>
  <c r="I30" i="34"/>
  <c r="C15" i="34"/>
  <c r="R15" i="34"/>
  <c r="S16" i="34"/>
  <c r="I16" i="34"/>
  <c r="R16" i="34"/>
  <c r="T21" i="34"/>
  <c r="O27" i="34"/>
  <c r="C29" i="34"/>
  <c r="R29" i="34"/>
  <c r="R44" i="34"/>
  <c r="C44" i="34"/>
  <c r="R56" i="34"/>
  <c r="T56" i="34" s="1"/>
  <c r="C56" i="34"/>
  <c r="O56" i="34" s="1"/>
  <c r="R57" i="34"/>
  <c r="O41" i="34"/>
  <c r="O55" i="34"/>
  <c r="C43" i="34"/>
  <c r="C57" i="34"/>
  <c r="N57" i="34" s="1"/>
  <c r="T29" i="34" l="1"/>
  <c r="Q13" i="34"/>
  <c r="T43" i="34"/>
  <c r="N43" i="34"/>
  <c r="P22" i="34"/>
  <c r="T22" i="34"/>
  <c r="T15" i="34"/>
  <c r="P23" i="34"/>
  <c r="O58" i="34"/>
  <c r="Q55" i="34"/>
  <c r="N44" i="34"/>
  <c r="T44" i="34"/>
  <c r="Q41" i="34"/>
  <c r="O30" i="34"/>
  <c r="Q28" i="34"/>
  <c r="Q20" i="34"/>
  <c r="N14" i="34"/>
  <c r="N23" i="34"/>
  <c r="T57" i="34"/>
  <c r="O29" i="34"/>
  <c r="P15" i="34"/>
  <c r="O23" i="34"/>
  <c r="Q27" i="34"/>
  <c r="O28" i="34"/>
  <c r="T23" i="34"/>
  <c r="O43" i="34"/>
  <c r="O15" i="34"/>
  <c r="O21" i="34"/>
  <c r="P30" i="34"/>
  <c r="N15" i="34"/>
  <c r="N58" i="34"/>
  <c r="Q58" i="34" s="1"/>
  <c r="P56" i="34"/>
  <c r="P16" i="34"/>
  <c r="P21" i="34"/>
  <c r="Q21" i="34" s="1"/>
  <c r="P42" i="34"/>
  <c r="T58" i="34"/>
  <c r="N56" i="34"/>
  <c r="O44" i="34"/>
  <c r="N42" i="34"/>
  <c r="N30" i="34"/>
  <c r="N29" i="34"/>
  <c r="N22" i="34"/>
  <c r="O22" i="34"/>
  <c r="N16" i="34"/>
  <c r="P44" i="34"/>
  <c r="T16" i="34"/>
  <c r="P57" i="34"/>
  <c r="Q57" i="34" s="1"/>
  <c r="T30" i="34"/>
  <c r="O16" i="34"/>
  <c r="P14" i="34"/>
  <c r="O57" i="34"/>
  <c r="P43" i="34"/>
  <c r="P29" i="34"/>
  <c r="U41" i="34" l="1" a="1"/>
  <c r="U41" i="34" s="1"/>
  <c r="Q22" i="34"/>
  <c r="Q43" i="34"/>
  <c r="Q23" i="34"/>
  <c r="Q14" i="34"/>
  <c r="Q44" i="34"/>
  <c r="Q30" i="34"/>
  <c r="Q15" i="34"/>
  <c r="Q16" i="34"/>
  <c r="Q42" i="34"/>
  <c r="Q56" i="34"/>
  <c r="U56" i="34" s="1"/>
  <c r="U20" i="34"/>
  <c r="Q29" i="34"/>
  <c r="U23" i="34" l="1"/>
  <c r="U21" i="34"/>
  <c r="U43" i="34"/>
  <c r="U13" i="34" a="1"/>
  <c r="U13" i="34" s="1"/>
  <c r="U58" i="34" a="1"/>
  <c r="U58" i="34" s="1"/>
  <c r="U55" i="34"/>
  <c r="U57" i="34"/>
  <c r="U15" i="34"/>
  <c r="U14" i="34" a="1"/>
  <c r="U14" i="34" s="1"/>
  <c r="U16" i="34"/>
  <c r="U44" i="34"/>
  <c r="U42" i="34"/>
  <c r="U29" i="34"/>
  <c r="U27" i="34"/>
  <c r="U28" i="3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<sst xmlns="http://schemas.openxmlformats.org/spreadsheetml/2006/main" count="346" uniqueCount="161">
  <si>
    <t>勝点</t>
    <rPh sb="0" eb="2">
      <t>カｔ</t>
    </rPh>
    <phoneticPr fontId="1"/>
  </si>
  <si>
    <t>得点</t>
    <rPh sb="0" eb="2">
      <t>トクテｎ</t>
    </rPh>
    <phoneticPr fontId="1"/>
  </si>
  <si>
    <t>失点</t>
    <rPh sb="0" eb="2">
      <t>シｔｔ</t>
    </rPh>
    <phoneticPr fontId="1"/>
  </si>
  <si>
    <t>順位</t>
    <rPh sb="0" eb="2">
      <t>ジュン</t>
    </rPh>
    <phoneticPr fontId="1"/>
  </si>
  <si>
    <t>勝</t>
    <rPh sb="0" eb="1">
      <t>カ</t>
    </rPh>
    <phoneticPr fontId="1"/>
  </si>
  <si>
    <t>負</t>
    <rPh sb="0" eb="1">
      <t>マケ</t>
    </rPh>
    <phoneticPr fontId="1"/>
  </si>
  <si>
    <t>分</t>
    <rPh sb="0" eb="1">
      <t>ワ</t>
    </rPh>
    <phoneticPr fontId="1"/>
  </si>
  <si>
    <t>得失点</t>
  </si>
  <si>
    <t>得点</t>
    <rPh sb="0" eb="2">
      <t>トクテン</t>
    </rPh>
    <phoneticPr fontId="1"/>
  </si>
  <si>
    <t>失点</t>
    <rPh sb="0" eb="2">
      <t>シッテン</t>
    </rPh>
    <phoneticPr fontId="1"/>
  </si>
  <si>
    <t>ＶＳ</t>
  </si>
  <si>
    <t>Aブロック</t>
    <phoneticPr fontId="1"/>
  </si>
  <si>
    <t>●</t>
    <phoneticPr fontId="1"/>
  </si>
  <si>
    <t>△</t>
    <phoneticPr fontId="1"/>
  </si>
  <si>
    <t>Cブロック</t>
    <phoneticPr fontId="1"/>
  </si>
  <si>
    <t>Eブロック</t>
    <phoneticPr fontId="1"/>
  </si>
  <si>
    <t>Fブロック</t>
    <phoneticPr fontId="1"/>
  </si>
  <si>
    <t>A-1</t>
    <phoneticPr fontId="13"/>
  </si>
  <si>
    <t>H-2</t>
    <phoneticPr fontId="13"/>
  </si>
  <si>
    <t>B-1</t>
    <phoneticPr fontId="13"/>
  </si>
  <si>
    <t>G-2</t>
    <phoneticPr fontId="13"/>
  </si>
  <si>
    <t>C-1</t>
    <phoneticPr fontId="13"/>
  </si>
  <si>
    <t>F-2</t>
    <phoneticPr fontId="13"/>
  </si>
  <si>
    <t>D-1</t>
    <phoneticPr fontId="13"/>
  </si>
  <si>
    <t>E-2</t>
    <phoneticPr fontId="13"/>
  </si>
  <si>
    <t>E-1</t>
    <phoneticPr fontId="13"/>
  </si>
  <si>
    <t>D-2</t>
    <phoneticPr fontId="13"/>
  </si>
  <si>
    <t>F-1</t>
    <phoneticPr fontId="13"/>
  </si>
  <si>
    <t>C-2</t>
    <phoneticPr fontId="13"/>
  </si>
  <si>
    <t>G-1</t>
    <phoneticPr fontId="13"/>
  </si>
  <si>
    <t>B-2</t>
    <phoneticPr fontId="13"/>
  </si>
  <si>
    <t>H-1</t>
    <phoneticPr fontId="13"/>
  </si>
  <si>
    <t>A-2</t>
    <phoneticPr fontId="13"/>
  </si>
  <si>
    <t>順</t>
    <rPh sb="0" eb="1">
      <t>ジュン</t>
    </rPh>
    <phoneticPr fontId="13"/>
  </si>
  <si>
    <t>開始時間</t>
    <rPh sb="0" eb="2">
      <t>カイシ</t>
    </rPh>
    <rPh sb="2" eb="4">
      <t>ジカン</t>
    </rPh>
    <phoneticPr fontId="13"/>
  </si>
  <si>
    <t>対　戦</t>
    <rPh sb="0" eb="1">
      <t>タイ</t>
    </rPh>
    <rPh sb="2" eb="3">
      <t>イクサ</t>
    </rPh>
    <phoneticPr fontId="13"/>
  </si>
  <si>
    <t>審　判</t>
    <rPh sb="0" eb="1">
      <t>シン</t>
    </rPh>
    <rPh sb="2" eb="3">
      <t>ハン</t>
    </rPh>
    <phoneticPr fontId="13"/>
  </si>
  <si>
    <t>ＶＳ</t>
    <phoneticPr fontId="13"/>
  </si>
  <si>
    <t>ＶＳ</t>
    <phoneticPr fontId="13"/>
  </si>
  <si>
    <t xml:space="preserve"> </t>
    <phoneticPr fontId="13"/>
  </si>
  <si>
    <t>A-2</t>
  </si>
  <si>
    <t>A-4</t>
  </si>
  <si>
    <t>A-4</t>
    <phoneticPr fontId="13"/>
  </si>
  <si>
    <t>A-1</t>
    <phoneticPr fontId="13"/>
  </si>
  <si>
    <t>A-3</t>
  </si>
  <si>
    <t>A-3</t>
    <phoneticPr fontId="13"/>
  </si>
  <si>
    <t>A-1勝者</t>
    <rPh sb="3" eb="5">
      <t>ショウシャ</t>
    </rPh>
    <phoneticPr fontId="13"/>
  </si>
  <si>
    <t>A-2勝者</t>
    <rPh sb="3" eb="5">
      <t>ショウシャ</t>
    </rPh>
    <phoneticPr fontId="13"/>
  </si>
  <si>
    <t>A-3勝者</t>
    <rPh sb="3" eb="5">
      <t>ショウシャ</t>
    </rPh>
    <phoneticPr fontId="13"/>
  </si>
  <si>
    <t>A-4勝者</t>
    <rPh sb="3" eb="5">
      <t>ショウシャ</t>
    </rPh>
    <phoneticPr fontId="13"/>
  </si>
  <si>
    <t>A-5</t>
  </si>
  <si>
    <t>A-6</t>
  </si>
  <si>
    <t>A-7</t>
  </si>
  <si>
    <t>B-2</t>
  </si>
  <si>
    <t>B-3</t>
  </si>
  <si>
    <t>B-4</t>
  </si>
  <si>
    <t>B-5</t>
  </si>
  <si>
    <t>B-6</t>
  </si>
  <si>
    <t>B-7</t>
  </si>
  <si>
    <t>B-1</t>
    <phoneticPr fontId="13"/>
  </si>
  <si>
    <t>B-4</t>
    <phoneticPr fontId="13"/>
  </si>
  <si>
    <t>B-3</t>
    <phoneticPr fontId="13"/>
  </si>
  <si>
    <t>B-1勝者</t>
    <rPh sb="3" eb="5">
      <t>ショウシャ</t>
    </rPh>
    <phoneticPr fontId="13"/>
  </si>
  <si>
    <t>B2勝者</t>
    <rPh sb="2" eb="4">
      <t>ショウシャ</t>
    </rPh>
    <phoneticPr fontId="13"/>
  </si>
  <si>
    <t>B3勝者</t>
    <rPh sb="2" eb="4">
      <t>ショウシャ</t>
    </rPh>
    <phoneticPr fontId="13"/>
  </si>
  <si>
    <t>B4勝者</t>
    <rPh sb="2" eb="4">
      <t>ショウシャ</t>
    </rPh>
    <phoneticPr fontId="13"/>
  </si>
  <si>
    <t>A-5勝者</t>
    <rPh sb="3" eb="5">
      <t>ショウシャ</t>
    </rPh>
    <phoneticPr fontId="13"/>
  </si>
  <si>
    <t>A-6勝者</t>
    <rPh sb="3" eb="5">
      <t>ショウシャ</t>
    </rPh>
    <phoneticPr fontId="13"/>
  </si>
  <si>
    <t>A-5の敗者</t>
    <rPh sb="4" eb="6">
      <t>ハイシャ</t>
    </rPh>
    <phoneticPr fontId="13"/>
  </si>
  <si>
    <t>A-6の敗者</t>
    <rPh sb="4" eb="6">
      <t>ハイシャ</t>
    </rPh>
    <phoneticPr fontId="13"/>
  </si>
  <si>
    <t>B5勝者</t>
    <rPh sb="2" eb="4">
      <t>ショウシャ</t>
    </rPh>
    <phoneticPr fontId="13"/>
  </si>
  <si>
    <t>B6勝者</t>
    <rPh sb="2" eb="4">
      <t>ショウシャ</t>
    </rPh>
    <phoneticPr fontId="13"/>
  </si>
  <si>
    <t>B-5の敗者</t>
    <rPh sb="4" eb="6">
      <t>ハイシャ</t>
    </rPh>
    <phoneticPr fontId="13"/>
  </si>
  <si>
    <t>B-6の敗者</t>
    <rPh sb="4" eb="6">
      <t>ハイシャ</t>
    </rPh>
    <phoneticPr fontId="13"/>
  </si>
  <si>
    <t>Bブロック</t>
    <phoneticPr fontId="1"/>
  </si>
  <si>
    <t>Dブロック</t>
    <phoneticPr fontId="1"/>
  </si>
  <si>
    <t>Gブロック</t>
    <phoneticPr fontId="1"/>
  </si>
  <si>
    <t>Hブロック</t>
    <phoneticPr fontId="1"/>
  </si>
  <si>
    <t>○</t>
    <phoneticPr fontId="1"/>
  </si>
  <si>
    <t>A-3の勝者</t>
    <rPh sb="4" eb="5">
      <t>カ</t>
    </rPh>
    <rPh sb="5" eb="6">
      <t>シャ</t>
    </rPh>
    <phoneticPr fontId="13"/>
  </si>
  <si>
    <t>A-4の勝者</t>
    <rPh sb="4" eb="6">
      <t>ショウシャ</t>
    </rPh>
    <phoneticPr fontId="13"/>
  </si>
  <si>
    <t>A-1の勝者</t>
    <rPh sb="4" eb="6">
      <t>ショウシャ</t>
    </rPh>
    <phoneticPr fontId="13"/>
  </si>
  <si>
    <t>A-2の勝者</t>
    <rPh sb="4" eb="6">
      <t>ショウシャ</t>
    </rPh>
    <phoneticPr fontId="13"/>
  </si>
  <si>
    <t>B-3の勝者</t>
    <rPh sb="4" eb="5">
      <t>カ</t>
    </rPh>
    <rPh sb="5" eb="6">
      <t>シャ</t>
    </rPh>
    <phoneticPr fontId="13"/>
  </si>
  <si>
    <t>B-4の勝者</t>
    <rPh sb="4" eb="6">
      <t>ショウシャ</t>
    </rPh>
    <phoneticPr fontId="13"/>
  </si>
  <si>
    <t>B-1の勝者</t>
    <rPh sb="4" eb="6">
      <t>ショウシャ</t>
    </rPh>
    <phoneticPr fontId="13"/>
  </si>
  <si>
    <t>B-2の勝者</t>
    <rPh sb="4" eb="6">
      <t>ショウシャ</t>
    </rPh>
    <phoneticPr fontId="13"/>
  </si>
  <si>
    <t>9：00開場</t>
    <rPh sb="4" eb="6">
      <t>カイジョウ</t>
    </rPh>
    <phoneticPr fontId="1"/>
  </si>
  <si>
    <t>A-7勝者</t>
    <rPh sb="3" eb="5">
      <t>ショウシャ</t>
    </rPh>
    <phoneticPr fontId="13"/>
  </si>
  <si>
    <t>B-7勝者</t>
    <rPh sb="3" eb="5">
      <t>ショウシャ</t>
    </rPh>
    <phoneticPr fontId="13"/>
  </si>
  <si>
    <t>A-7の敗者</t>
    <rPh sb="4" eb="6">
      <t>ハイシャ</t>
    </rPh>
    <phoneticPr fontId="13"/>
  </si>
  <si>
    <t>B-7の敗者</t>
    <rPh sb="4" eb="6">
      <t>ハイシャ</t>
    </rPh>
    <phoneticPr fontId="13"/>
  </si>
  <si>
    <t>【試合時間】12分–3分-12分　</t>
    <phoneticPr fontId="13"/>
  </si>
  <si>
    <t>A-８</t>
    <phoneticPr fontId="1"/>
  </si>
  <si>
    <t>(〇勝点３)</t>
    <phoneticPr fontId="1"/>
  </si>
  <si>
    <t>(●勝点０)</t>
    <phoneticPr fontId="1"/>
  </si>
  <si>
    <t>(△勝点1)</t>
    <phoneticPr fontId="1"/>
  </si>
  <si>
    <t>A-1</t>
    <phoneticPr fontId="1"/>
  </si>
  <si>
    <t>A-2</t>
    <phoneticPr fontId="1"/>
  </si>
  <si>
    <t>A-3</t>
    <phoneticPr fontId="1"/>
  </si>
  <si>
    <t>A4</t>
    <phoneticPr fontId="1"/>
  </si>
  <si>
    <t>A-5</t>
    <phoneticPr fontId="1"/>
  </si>
  <si>
    <t>A-6</t>
    <phoneticPr fontId="1"/>
  </si>
  <si>
    <t>A-7</t>
    <phoneticPr fontId="1"/>
  </si>
  <si>
    <t>B-1</t>
    <phoneticPr fontId="1"/>
  </si>
  <si>
    <t>B-2</t>
    <phoneticPr fontId="1"/>
  </si>
  <si>
    <t>B-3</t>
    <phoneticPr fontId="1"/>
  </si>
  <si>
    <t>B-4</t>
    <phoneticPr fontId="1"/>
  </si>
  <si>
    <t>B-5</t>
    <phoneticPr fontId="1"/>
  </si>
  <si>
    <t>B-6</t>
    <phoneticPr fontId="1"/>
  </si>
  <si>
    <t>B-7</t>
    <phoneticPr fontId="1"/>
  </si>
  <si>
    <t>A-8</t>
    <phoneticPr fontId="1"/>
  </si>
  <si>
    <t xml:space="preserve">アップ時間は初戦のみ30分程度2回戦以降は10分程度 </t>
    <rPh sb="3" eb="5">
      <t>ジカン</t>
    </rPh>
    <rPh sb="6" eb="8">
      <t>ショセン</t>
    </rPh>
    <rPh sb="12" eb="13">
      <t>フン</t>
    </rPh>
    <rPh sb="13" eb="15">
      <t>テイド</t>
    </rPh>
    <rPh sb="16" eb="18">
      <t>カイセン</t>
    </rPh>
    <rPh sb="18" eb="20">
      <t>イコウ</t>
    </rPh>
    <rPh sb="23" eb="24">
      <t>フン</t>
    </rPh>
    <rPh sb="24" eb="26">
      <t>テイド</t>
    </rPh>
    <phoneticPr fontId="13"/>
  </si>
  <si>
    <t>※決勝トーナメントでのアップは駐車場、館内の混雑を防止するため、各試合前に行いますので、各チームの初戦(1回戦目の入場)は、</t>
    <rPh sb="1" eb="3">
      <t>ケッショウ</t>
    </rPh>
    <rPh sb="15" eb="17">
      <t>チュウシャ</t>
    </rPh>
    <rPh sb="17" eb="18">
      <t>バ</t>
    </rPh>
    <rPh sb="19" eb="21">
      <t>カンナイ</t>
    </rPh>
    <rPh sb="22" eb="24">
      <t>コンザツ</t>
    </rPh>
    <rPh sb="25" eb="27">
      <t>ボウシ</t>
    </rPh>
    <rPh sb="32" eb="33">
      <t>カク</t>
    </rPh>
    <rPh sb="33" eb="35">
      <t>シアイ</t>
    </rPh>
    <rPh sb="35" eb="36">
      <t>マエ</t>
    </rPh>
    <rPh sb="44" eb="45">
      <t>カク</t>
    </rPh>
    <rPh sb="49" eb="51">
      <t>ショセン</t>
    </rPh>
    <rPh sb="50" eb="51">
      <t>セン</t>
    </rPh>
    <rPh sb="53" eb="54">
      <t>カイ</t>
    </rPh>
    <rPh sb="54" eb="55">
      <t>セン</t>
    </rPh>
    <rPh sb="55" eb="56">
      <t>メ</t>
    </rPh>
    <rPh sb="57" eb="59">
      <t>ニュウジョウ</t>
    </rPh>
    <phoneticPr fontId="1"/>
  </si>
  <si>
    <r>
      <t>　</t>
    </r>
    <r>
      <rPr>
        <b/>
        <sz val="11"/>
        <color rgb="FFFF0000"/>
        <rFont val="游ゴシック"/>
        <family val="3"/>
        <charset val="128"/>
        <scheme val="minor"/>
      </rPr>
      <t>※試合当該チームの2チームのみのアップ</t>
    </r>
    <rPh sb="2" eb="4">
      <t>シアイ</t>
    </rPh>
    <rPh sb="4" eb="6">
      <t>トウガイ</t>
    </rPh>
    <phoneticPr fontId="1"/>
  </si>
  <si>
    <r>
      <t>　※試合開始４０分前</t>
    </r>
    <r>
      <rPr>
        <sz val="9"/>
        <color theme="1"/>
        <rFont val="ＭＳ ゴシック"/>
        <family val="3"/>
        <charset val="128"/>
      </rPr>
      <t>くらいが良いと思います。</t>
    </r>
    <rPh sb="14" eb="15">
      <t>ヨ</t>
    </rPh>
    <rPh sb="17" eb="18">
      <t>オモ</t>
    </rPh>
    <phoneticPr fontId="1"/>
  </si>
  <si>
    <t>桔梗sky</t>
    <rPh sb="0" eb="2">
      <t>キキョウ</t>
    </rPh>
    <phoneticPr fontId="1"/>
  </si>
  <si>
    <t>プレイフルRISE</t>
    <phoneticPr fontId="1"/>
  </si>
  <si>
    <t>ジュニホワイト</t>
    <phoneticPr fontId="1"/>
  </si>
  <si>
    <t>港</t>
    <rPh sb="0" eb="1">
      <t>ミナト</t>
    </rPh>
    <phoneticPr fontId="1"/>
  </si>
  <si>
    <t>日　吉</t>
    <rPh sb="0" eb="1">
      <t>ヒ</t>
    </rPh>
    <rPh sb="2" eb="3">
      <t>キチ</t>
    </rPh>
    <phoneticPr fontId="1"/>
  </si>
  <si>
    <t>知内・松前</t>
    <rPh sb="0" eb="2">
      <t>シリウチ</t>
    </rPh>
    <rPh sb="3" eb="5">
      <t>マツマエ</t>
    </rPh>
    <phoneticPr fontId="1"/>
  </si>
  <si>
    <t>イーグル</t>
    <phoneticPr fontId="1"/>
  </si>
  <si>
    <t>スクール</t>
    <phoneticPr fontId="1"/>
  </si>
  <si>
    <t>八　幡</t>
    <rPh sb="0" eb="1">
      <t>ハチ</t>
    </rPh>
    <rPh sb="2" eb="3">
      <t>ハタ</t>
    </rPh>
    <phoneticPr fontId="1"/>
  </si>
  <si>
    <t>八　雲</t>
    <rPh sb="0" eb="1">
      <t>ハチ</t>
    </rPh>
    <rPh sb="2" eb="3">
      <t>クモ</t>
    </rPh>
    <phoneticPr fontId="1"/>
  </si>
  <si>
    <t>乙　部</t>
    <rPh sb="0" eb="1">
      <t>オツ</t>
    </rPh>
    <rPh sb="2" eb="3">
      <t>ブ</t>
    </rPh>
    <phoneticPr fontId="1"/>
  </si>
  <si>
    <t>プレイフルジュニア</t>
    <phoneticPr fontId="1"/>
  </si>
  <si>
    <t>フロンティア</t>
    <phoneticPr fontId="1"/>
  </si>
  <si>
    <t>イーグルU-11</t>
    <phoneticPr fontId="1"/>
  </si>
  <si>
    <t>桔梗leaf</t>
    <rPh sb="0" eb="2">
      <t>キキョウ</t>
    </rPh>
    <phoneticPr fontId="1"/>
  </si>
  <si>
    <t>CORAZON</t>
    <phoneticPr fontId="1"/>
  </si>
  <si>
    <t>せたな</t>
    <phoneticPr fontId="1"/>
  </si>
  <si>
    <t>グランツ</t>
    <phoneticPr fontId="1"/>
  </si>
  <si>
    <t>プレイフルSUN</t>
    <phoneticPr fontId="1"/>
  </si>
  <si>
    <t>サン・スポ</t>
    <phoneticPr fontId="1"/>
  </si>
  <si>
    <t>サン・スポ2nd</t>
    <phoneticPr fontId="1"/>
  </si>
  <si>
    <t>ジュニU12</t>
    <phoneticPr fontId="1"/>
  </si>
  <si>
    <t>ＲＩＯＭＡＲ</t>
    <phoneticPr fontId="1"/>
  </si>
  <si>
    <t>ジュニブルー</t>
    <phoneticPr fontId="1"/>
  </si>
  <si>
    <t>サン・スポ3rd</t>
    <phoneticPr fontId="1"/>
  </si>
  <si>
    <t>鷲の木</t>
    <rPh sb="0" eb="1">
      <t>ワシ</t>
    </rPh>
    <rPh sb="2" eb="3">
      <t>キ</t>
    </rPh>
    <phoneticPr fontId="1"/>
  </si>
  <si>
    <t>西部フェアネスNOSS</t>
    <phoneticPr fontId="1"/>
  </si>
  <si>
    <t>第４３回　函館東ライオンズクラブ杯　U-１２　フットサル大会</t>
  </si>
  <si>
    <t>◇　令和7年11月22日（土）予選リーグ　◇</t>
  </si>
  <si>
    <t>◇　令和7年11月23日（日）決勝トーナメント　◇</t>
  </si>
  <si>
    <t>【北斗市総合育館会場B】</t>
  </si>
  <si>
    <t>【北斗市総合育館会場A】</t>
  </si>
  <si>
    <t>MATイエロー</t>
    <phoneticPr fontId="1"/>
  </si>
  <si>
    <t>AVENDAホワイト</t>
    <phoneticPr fontId="1"/>
  </si>
  <si>
    <t>MATホワイト</t>
    <phoneticPr fontId="1"/>
  </si>
  <si>
    <t>AVENDAライム</t>
    <phoneticPr fontId="1"/>
  </si>
  <si>
    <t>AVENDAブラック</t>
    <phoneticPr fontId="1"/>
  </si>
  <si>
    <t>P</t>
    <phoneticPr fontId="1"/>
  </si>
  <si>
    <t>K</t>
    <phoneticPr fontId="1"/>
  </si>
  <si>
    <t>(</t>
    <phoneticPr fontId="1"/>
  </si>
  <si>
    <t>)</t>
    <phoneticPr fontId="1"/>
  </si>
  <si>
    <t>第３位　せたなジュニアFC</t>
    <rPh sb="0" eb="1">
      <t>ダイ</t>
    </rPh>
    <rPh sb="2" eb="3">
      <t>クライ</t>
    </rPh>
    <phoneticPr fontId="1"/>
  </si>
  <si>
    <t>準優勝　函館ジュニオールFC  U-12</t>
    <rPh sb="0" eb="3">
      <t>ジュンユウショウ</t>
    </rPh>
    <rPh sb="4" eb="6">
      <t>ハコダテ</t>
    </rPh>
    <phoneticPr fontId="1"/>
  </si>
  <si>
    <t xml:space="preserve"> 優勝　プレイフル函館ジュニア</t>
    <rPh sb="1" eb="3">
      <t>ユウショウ</t>
    </rPh>
    <rPh sb="9" eb="11">
      <t>ハコダテ</t>
    </rPh>
    <phoneticPr fontId="1"/>
  </si>
  <si>
    <t>第3位  MAT FOOTBALL CLUB イエロー　</t>
    <rPh sb="0" eb="1">
      <t>ダイ</t>
    </rPh>
    <rPh sb="2" eb="3">
      <t>クライ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</si>
</sst>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"/>
  </numFmts>
  <fonts count="43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36"/>
      <color theme="1"/>
      <name val="ＭＳ 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theme="1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8"/>
      <color theme="0"/>
      <name val="游ゴシック"/>
      <family val="2"/>
      <charset val="128"/>
      <scheme val="minor"/>
    </font>
    <font>
      <sz val="8"/>
      <color theme="0"/>
      <name val="游ゴシック"/>
      <family val="3"/>
      <charset val="128"/>
      <scheme val="minor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sz val="9"/>
      <color theme="1"/>
      <name val="ＭＳ ゴシック"/>
      <family val="3"/>
      <charset val="128"/>
    </font>
    <font>
      <sz val="18"/>
      <name val="ＭＳ Ｐゴシック"/>
      <family val="3"/>
      <charset val="128"/>
    </font>
    <font>
      <sz val="12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1"/>
      <color theme="1"/>
      <name val="游ゴシック"/>
      <family val="2"/>
      <charset val="128"/>
      <scheme val="minor"/>
    </font>
    <font>
      <b/>
      <sz val="14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  <font>
      <b/>
      <sz val="11"/>
      <name val="游ゴシック "/>
      <family val="3"/>
      <charset val="128"/>
    </font>
    <font>
      <sz val="12"/>
      <color theme="1"/>
      <name val="游ゴシック"/>
      <family val="2"/>
      <charset val="128"/>
      <scheme val="minor"/>
    </font>
    <font>
      <b/>
      <sz val="9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9"/>
      <name val="游ゴシック "/>
      <family val="3"/>
      <charset val="128"/>
    </font>
    <font>
      <sz val="8"/>
      <name val="游ゴシック"/>
      <family val="3"/>
      <charset val="128"/>
      <scheme val="minor"/>
    </font>
    <font>
      <sz val="12"/>
      <name val="ＭＳ ゴシック"/>
      <family val="3"/>
      <charset val="128"/>
    </font>
    <font>
      <b/>
      <sz val="18"/>
      <name val="ＭＳ Ｐゴシック"/>
      <family val="3"/>
      <charset val="128"/>
    </font>
    <font>
      <sz val="10"/>
      <color theme="1"/>
      <name val="游ゴシック"/>
      <family val="2"/>
      <charset val="128"/>
      <scheme val="minor"/>
    </font>
    <font>
      <b/>
      <sz val="9"/>
      <color rgb="FFFF0000"/>
      <name val="ＭＳ ゴシック"/>
      <family val="3"/>
      <charset val="128"/>
    </font>
    <font>
      <b/>
      <sz val="11"/>
      <color rgb="FFFF0000"/>
      <name val="游ゴシック"/>
      <family val="3"/>
      <charset val="128"/>
      <scheme val="minor"/>
    </font>
    <font>
      <sz val="11"/>
      <name val="ＭＳ ゴシック"/>
      <family val="3"/>
      <charset val="128"/>
    </font>
    <font>
      <sz val="4"/>
      <name val="游ゴシック"/>
      <family val="3"/>
      <charset val="128"/>
      <scheme val="minor"/>
    </font>
    <font>
      <b/>
      <sz val="10"/>
      <name val="游ゴシック "/>
      <family val="3"/>
      <charset val="128"/>
    </font>
    <font>
      <sz val="8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indexed="64"/>
      </left>
      <right/>
      <top/>
      <bottom/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/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/>
      <top/>
      <bottom style="thin">
        <color theme="1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tted">
        <color auto="1"/>
      </left>
      <right/>
      <top/>
      <bottom/>
      <diagonal/>
    </border>
    <border>
      <left style="dotted">
        <color auto="1"/>
      </left>
      <right style="double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auto="1"/>
      </bottom>
      <diagonal/>
    </border>
    <border>
      <left/>
      <right style="double">
        <color indexed="64"/>
      </right>
      <top style="double">
        <color indexed="64"/>
      </top>
      <bottom style="double">
        <color auto="1"/>
      </bottom>
      <diagonal/>
    </border>
    <border diagonalDown="1">
      <left style="thin">
        <color auto="1"/>
      </left>
      <right/>
      <top style="thin">
        <color auto="1"/>
      </top>
      <bottom style="thin">
        <color auto="1"/>
      </bottom>
      <diagonal style="thin">
        <color auto="1"/>
      </diagonal>
    </border>
    <border diagonalDown="1">
      <left/>
      <right/>
      <top style="thin">
        <color auto="1"/>
      </top>
      <bottom style="thin">
        <color auto="1"/>
      </bottom>
      <diagonal style="thin">
        <color auto="1"/>
      </diagonal>
    </border>
    <border diagonalDown="1">
      <left/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hair">
        <color auto="1"/>
      </left>
      <right style="thin">
        <color auto="1"/>
      </right>
      <top/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/>
      <right style="hair">
        <color auto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auto="1"/>
      </bottom>
      <diagonal/>
    </border>
    <border>
      <left/>
      <right style="medium">
        <color rgb="FFFF0000"/>
      </right>
      <top style="thin">
        <color theme="1"/>
      </top>
      <bottom/>
      <diagonal/>
    </border>
    <border>
      <left style="medium">
        <color rgb="FFFF0000"/>
      </left>
      <right/>
      <top/>
      <bottom style="thin">
        <color auto="1"/>
      </bottom>
      <diagonal/>
    </border>
    <border>
      <left/>
      <right style="medium">
        <color rgb="FFFF0000"/>
      </right>
      <top/>
      <bottom style="thin">
        <color theme="1"/>
      </bottom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 style="thin">
        <color auto="1"/>
      </top>
      <bottom/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 style="medium">
        <color rgb="FFFF0000"/>
      </right>
      <top/>
      <bottom style="thin">
        <color auto="1"/>
      </bottom>
      <diagonal/>
    </border>
    <border>
      <left/>
      <right/>
      <top/>
      <bottom style="medium">
        <color rgb="FFFF0000"/>
      </bottom>
      <diagonal/>
    </border>
  </borders>
  <cellStyleXfs count="3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303">
    <xf numFmtId="0" fontId="0" fillId="0" borderId="0" xfId="0">
      <alignment vertical="center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17" fillId="0" borderId="0" xfId="0" applyFont="1" applyAlignment="1"/>
    <xf numFmtId="0" fontId="0" fillId="0" borderId="0" xfId="0" applyAlignment="1">
      <alignment horizontal="center"/>
    </xf>
    <xf numFmtId="0" fontId="19" fillId="0" borderId="0" xfId="0" applyFont="1" applyAlignment="1">
      <alignment horizontal="left"/>
    </xf>
    <xf numFmtId="0" fontId="0" fillId="0" borderId="12" xfId="0" applyBorder="1" applyAlignment="1"/>
    <xf numFmtId="0" fontId="21" fillId="0" borderId="0" xfId="0" applyFont="1" applyAlignment="1">
      <alignment horizontal="center" vertical="center"/>
    </xf>
    <xf numFmtId="0" fontId="0" fillId="0" borderId="14" xfId="0" applyBorder="1" applyAlignment="1"/>
    <xf numFmtId="0" fontId="20" fillId="0" borderId="0" xfId="0" applyFont="1" applyAlignment="1">
      <alignment horizontal="distributed" vertical="center" wrapText="1" shrinkToFit="1"/>
    </xf>
    <xf numFmtId="0" fontId="0" fillId="0" borderId="35" xfId="0" applyBorder="1" applyAlignment="1"/>
    <xf numFmtId="0" fontId="0" fillId="0" borderId="35" xfId="0" applyBorder="1" applyAlignment="1">
      <alignment horizontal="center" vertical="center"/>
    </xf>
    <xf numFmtId="0" fontId="0" fillId="0" borderId="36" xfId="0" applyBorder="1" applyAlignment="1"/>
    <xf numFmtId="0" fontId="0" fillId="0" borderId="0" xfId="0" applyAlignment="1">
      <alignment horizontal="center" vertical="center" wrapText="1"/>
    </xf>
    <xf numFmtId="176" fontId="0" fillId="0" borderId="12" xfId="0" applyNumberFormat="1" applyBorder="1" applyAlignment="1">
      <alignment shrinkToFit="1"/>
    </xf>
    <xf numFmtId="176" fontId="0" fillId="0" borderId="0" xfId="0" applyNumberFormat="1" applyAlignment="1">
      <alignment shrinkToFit="1"/>
    </xf>
    <xf numFmtId="0" fontId="0" fillId="0" borderId="0" xfId="0" applyAlignment="1">
      <alignment wrapText="1" shrinkToFi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 shrinkToFit="1"/>
    </xf>
    <xf numFmtId="0" fontId="0" fillId="0" borderId="0" xfId="0" applyAlignment="1">
      <alignment horizontal="distributed" vertical="center" wrapText="1" shrinkToFit="1"/>
    </xf>
    <xf numFmtId="0" fontId="0" fillId="0" borderId="0" xfId="0" applyAlignment="1">
      <alignment vertical="center" wrapText="1"/>
    </xf>
    <xf numFmtId="0" fontId="0" fillId="0" borderId="7" xfId="0" applyBorder="1" applyAlignment="1"/>
    <xf numFmtId="0" fontId="20" fillId="0" borderId="0" xfId="0" applyFont="1" applyAlignment="1"/>
    <xf numFmtId="0" fontId="20" fillId="0" borderId="25" xfId="0" applyFont="1" applyBorder="1" applyAlignment="1"/>
    <xf numFmtId="0" fontId="20" fillId="0" borderId="12" xfId="0" applyFont="1" applyBorder="1" applyAlignment="1"/>
    <xf numFmtId="0" fontId="20" fillId="0" borderId="26" xfId="0" applyFont="1" applyBorder="1" applyAlignment="1"/>
    <xf numFmtId="0" fontId="0" fillId="0" borderId="5" xfId="0" applyBorder="1" applyAlignment="1"/>
    <xf numFmtId="0" fontId="0" fillId="0" borderId="27" xfId="0" applyBorder="1" applyAlignment="1"/>
    <xf numFmtId="0" fontId="0" fillId="0" borderId="6" xfId="0" applyBorder="1" applyAlignment="1"/>
    <xf numFmtId="0" fontId="20" fillId="0" borderId="0" xfId="0" applyFont="1" applyAlignment="1">
      <alignment horizontal="center" vertical="center" wrapText="1" shrinkToFit="1"/>
    </xf>
    <xf numFmtId="0" fontId="0" fillId="0" borderId="18" xfId="0" applyBorder="1" applyAlignment="1"/>
    <xf numFmtId="0" fontId="20" fillId="0" borderId="26" xfId="0" applyFont="1" applyBorder="1" applyAlignment="1">
      <alignment vertical="top"/>
    </xf>
    <xf numFmtId="0" fontId="20" fillId="0" borderId="0" xfId="0" applyFont="1" applyAlignment="1">
      <alignment vertical="top"/>
    </xf>
    <xf numFmtId="0" fontId="0" fillId="0" borderId="17" xfId="0" applyBorder="1" applyAlignment="1"/>
    <xf numFmtId="0" fontId="15" fillId="0" borderId="0" xfId="0" applyFont="1">
      <alignment vertical="center"/>
    </xf>
    <xf numFmtId="0" fontId="0" fillId="0" borderId="0" xfId="0" applyAlignment="1">
      <alignment vertical="center" wrapText="1" shrinkToFit="1"/>
    </xf>
    <xf numFmtId="0" fontId="18" fillId="0" borderId="0" xfId="0" applyFont="1" applyAlignment="1">
      <alignment horizontal="center" vertical="center" wrapText="1"/>
    </xf>
    <xf numFmtId="0" fontId="32" fillId="0" borderId="0" xfId="0" applyFont="1" applyAlignment="1">
      <alignment horizontal="center" vertical="center" wrapText="1" shrinkToFit="1"/>
    </xf>
    <xf numFmtId="0" fontId="25" fillId="0" borderId="0" xfId="0" applyFont="1" applyAlignment="1">
      <alignment vertical="center" wrapText="1" shrinkToFit="1"/>
    </xf>
    <xf numFmtId="0" fontId="30" fillId="0" borderId="0" xfId="0" applyFont="1" applyAlignment="1">
      <alignment horizontal="center" vertical="center" wrapText="1" shrinkToFit="1"/>
    </xf>
    <xf numFmtId="0" fontId="28" fillId="0" borderId="0" xfId="0" applyFont="1" applyAlignment="1">
      <alignment vertical="center" wrapText="1" shrinkToFit="1"/>
    </xf>
    <xf numFmtId="0" fontId="32" fillId="0" borderId="8" xfId="0" applyFont="1" applyBorder="1" applyAlignment="1">
      <alignment horizontal="center" vertical="center" wrapText="1" shrinkToFit="1"/>
    </xf>
    <xf numFmtId="0" fontId="0" fillId="0" borderId="8" xfId="0" applyBorder="1" applyAlignment="1">
      <alignment vertical="center" wrapText="1"/>
    </xf>
    <xf numFmtId="0" fontId="20" fillId="0" borderId="17" xfId="0" applyFont="1" applyBorder="1" applyAlignment="1">
      <alignment horizontal="distributed" vertical="center" wrapText="1" shrinkToFit="1"/>
    </xf>
    <xf numFmtId="0" fontId="0" fillId="0" borderId="17" xfId="0" applyBorder="1" applyAlignment="1">
      <alignment horizontal="center"/>
    </xf>
    <xf numFmtId="176" fontId="0" fillId="0" borderId="45" xfId="0" applyNumberFormat="1" applyBorder="1" applyAlignment="1">
      <alignment shrinkToFit="1"/>
    </xf>
    <xf numFmtId="176" fontId="0" fillId="0" borderId="17" xfId="0" applyNumberFormat="1" applyBorder="1" applyAlignment="1">
      <alignment shrinkToFit="1"/>
    </xf>
    <xf numFmtId="0" fontId="12" fillId="0" borderId="38" xfId="0" applyFont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20" fillId="0" borderId="0" xfId="0" applyFont="1" applyAlignment="1">
      <alignment horizontal="center" vertical="center" shrinkToFit="1"/>
    </xf>
    <xf numFmtId="0" fontId="19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20" fontId="0" fillId="0" borderId="38" xfId="0" applyNumberFormat="1" applyBorder="1" applyAlignment="1">
      <alignment horizontal="center" vertical="center"/>
    </xf>
    <xf numFmtId="0" fontId="20" fillId="0" borderId="38" xfId="0" applyFont="1" applyBorder="1" applyAlignment="1">
      <alignment horizontal="center" vertical="center" shrinkToFit="1"/>
    </xf>
    <xf numFmtId="0" fontId="19" fillId="0" borderId="38" xfId="0" applyFont="1" applyBorder="1" applyAlignment="1">
      <alignment horizontal="center" vertical="center"/>
    </xf>
    <xf numFmtId="0" fontId="31" fillId="0" borderId="18" xfId="0" applyFont="1" applyBorder="1" applyAlignment="1">
      <alignment horizontal="left" vertical="center"/>
    </xf>
    <xf numFmtId="0" fontId="31" fillId="0" borderId="18" xfId="0" applyFont="1" applyBorder="1" applyAlignment="1">
      <alignment horizontal="right" vertical="center"/>
    </xf>
    <xf numFmtId="0" fontId="20" fillId="0" borderId="47" xfId="0" applyFont="1" applyBorder="1" applyAlignment="1"/>
    <xf numFmtId="0" fontId="20" fillId="0" borderId="47" xfId="0" applyFont="1" applyBorder="1" applyAlignment="1">
      <alignment vertical="top"/>
    </xf>
    <xf numFmtId="0" fontId="0" fillId="0" borderId="46" xfId="0" applyBorder="1" applyAlignment="1"/>
    <xf numFmtId="0" fontId="0" fillId="0" borderId="26" xfId="0" applyBorder="1" applyAlignment="1"/>
    <xf numFmtId="0" fontId="0" fillId="0" borderId="0" xfId="0" applyAlignment="1">
      <alignment horizontal="left" vertical="center" shrinkToFit="1"/>
    </xf>
    <xf numFmtId="0" fontId="8" fillId="0" borderId="0" xfId="0" applyFont="1" applyAlignment="1">
      <alignment horizontal="left" vertical="center" shrinkToFit="1"/>
    </xf>
    <xf numFmtId="0" fontId="20" fillId="0" borderId="25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 shrinkToFit="1"/>
    </xf>
    <xf numFmtId="0" fontId="33" fillId="0" borderId="0" xfId="0" applyFont="1" applyAlignment="1">
      <alignment horizontal="right" vertical="center" wrapText="1"/>
    </xf>
    <xf numFmtId="0" fontId="14" fillId="0" borderId="0" xfId="0" applyFont="1" applyAlignment="1">
      <alignment horizontal="right" vertical="center" wrapText="1"/>
    </xf>
    <xf numFmtId="0" fontId="31" fillId="0" borderId="18" xfId="0" applyFont="1" applyBorder="1" applyAlignment="1">
      <alignment horizontal="center"/>
    </xf>
    <xf numFmtId="0" fontId="19" fillId="0" borderId="0" xfId="0" applyFont="1" applyAlignment="1">
      <alignment horizontal="right" wrapText="1"/>
    </xf>
    <xf numFmtId="0" fontId="0" fillId="0" borderId="49" xfId="0" applyBorder="1" applyAlignment="1"/>
    <xf numFmtId="0" fontId="0" fillId="0" borderId="50" xfId="0" applyBorder="1" applyAlignment="1"/>
    <xf numFmtId="0" fontId="20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 shrinkToFit="1"/>
    </xf>
    <xf numFmtId="0" fontId="4" fillId="0" borderId="0" xfId="0" applyFont="1" applyAlignment="1">
      <alignment horizontal="center" vertical="center" wrapText="1"/>
    </xf>
    <xf numFmtId="0" fontId="22" fillId="0" borderId="0" xfId="0" applyFont="1" applyAlignment="1">
      <alignment horizontal="distributed" vertical="center" indent="3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 shrinkToFit="1"/>
    </xf>
    <xf numFmtId="176" fontId="3" fillId="0" borderId="13" xfId="0" applyNumberFormat="1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9" fillId="0" borderId="6" xfId="0" applyFont="1" applyBorder="1" applyAlignment="1">
      <alignment horizontal="center" vertical="center"/>
    </xf>
    <xf numFmtId="0" fontId="39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4" fillId="0" borderId="0" xfId="0" applyFont="1">
      <alignment vertical="center"/>
    </xf>
    <xf numFmtId="0" fontId="39" fillId="0" borderId="1" xfId="0" applyFont="1" applyBorder="1" applyAlignment="1">
      <alignment horizontal="center" vertical="center" shrinkToFit="1"/>
    </xf>
    <xf numFmtId="0" fontId="40" fillId="0" borderId="8" xfId="0" applyFont="1" applyBorder="1" applyAlignment="1">
      <alignment horizontal="right" vertical="center" wrapText="1"/>
    </xf>
    <xf numFmtId="0" fontId="31" fillId="0" borderId="52" xfId="0" applyFont="1" applyBorder="1" applyAlignment="1">
      <alignment horizontal="right" vertical="center"/>
    </xf>
    <xf numFmtId="0" fontId="31" fillId="0" borderId="53" xfId="0" applyFont="1" applyBorder="1" applyAlignment="1">
      <alignment horizontal="left" vertical="center"/>
    </xf>
    <xf numFmtId="0" fontId="20" fillId="0" borderId="51" xfId="0" applyFont="1" applyBorder="1" applyAlignment="1">
      <alignment horizontal="center" vertical="center"/>
    </xf>
    <xf numFmtId="0" fontId="20" fillId="0" borderId="54" xfId="0" applyFont="1" applyBorder="1" applyAlignment="1"/>
    <xf numFmtId="0" fontId="20" fillId="0" borderId="0" xfId="0" applyFont="1" applyAlignment="1">
      <alignment horizontal="center" vertical="center"/>
    </xf>
    <xf numFmtId="0" fontId="20" fillId="0" borderId="55" xfId="0" applyFont="1" applyBorder="1" applyAlignment="1">
      <alignment horizontal="center" vertical="center"/>
    </xf>
    <xf numFmtId="0" fontId="31" fillId="0" borderId="53" xfId="0" applyFont="1" applyBorder="1" applyAlignment="1">
      <alignment horizontal="center"/>
    </xf>
    <xf numFmtId="0" fontId="32" fillId="0" borderId="56" xfId="0" applyFont="1" applyBorder="1" applyAlignment="1">
      <alignment horizontal="center" vertical="center" wrapText="1" shrinkToFit="1"/>
    </xf>
    <xf numFmtId="0" fontId="28" fillId="0" borderId="55" xfId="0" applyFont="1" applyBorder="1" applyAlignment="1">
      <alignment vertical="center" wrapText="1" shrinkToFit="1"/>
    </xf>
    <xf numFmtId="0" fontId="20" fillId="0" borderId="55" xfId="0" applyFont="1" applyBorder="1" applyAlignment="1"/>
    <xf numFmtId="0" fontId="31" fillId="0" borderId="57" xfId="0" applyFont="1" applyBorder="1" applyAlignment="1">
      <alignment horizontal="left" vertical="center"/>
    </xf>
    <xf numFmtId="0" fontId="0" fillId="0" borderId="55" xfId="0" applyBorder="1" applyAlignment="1"/>
    <xf numFmtId="0" fontId="0" fillId="0" borderId="53" xfId="0" applyBorder="1" applyAlignment="1"/>
    <xf numFmtId="0" fontId="20" fillId="0" borderId="54" xfId="0" applyFont="1" applyBorder="1" applyAlignment="1">
      <alignment vertical="top"/>
    </xf>
    <xf numFmtId="0" fontId="0" fillId="0" borderId="52" xfId="0" applyBorder="1" applyAlignment="1"/>
    <xf numFmtId="0" fontId="31" fillId="0" borderId="58" xfId="0" applyFont="1" applyBorder="1" applyAlignment="1">
      <alignment horizontal="right" vertical="center"/>
    </xf>
    <xf numFmtId="0" fontId="0" fillId="0" borderId="59" xfId="0" applyBorder="1" applyAlignment="1"/>
    <xf numFmtId="0" fontId="20" fillId="0" borderId="55" xfId="0" applyFont="1" applyBorder="1" applyAlignment="1">
      <alignment vertical="top"/>
    </xf>
    <xf numFmtId="0" fontId="0" fillId="0" borderId="54" xfId="0" applyBorder="1" applyAlignment="1"/>
    <xf numFmtId="0" fontId="31" fillId="0" borderId="58" xfId="0" applyFont="1" applyBorder="1" applyAlignment="1">
      <alignment horizontal="center"/>
    </xf>
    <xf numFmtId="0" fontId="31" fillId="0" borderId="60" xfId="0" applyFont="1" applyBorder="1" applyAlignment="1">
      <alignment horizontal="right" vertical="center"/>
    </xf>
    <xf numFmtId="0" fontId="31" fillId="0" borderId="60" xfId="0" applyFont="1" applyBorder="1" applyAlignment="1">
      <alignment horizontal="left" vertical="center"/>
    </xf>
    <xf numFmtId="0" fontId="0" fillId="0" borderId="60" xfId="0" applyBorder="1">
      <alignment vertical="center"/>
    </xf>
    <xf numFmtId="0" fontId="31" fillId="0" borderId="57" xfId="0" applyFont="1" applyBorder="1" applyAlignment="1">
      <alignment horizontal="center"/>
    </xf>
    <xf numFmtId="0" fontId="0" fillId="0" borderId="54" xfId="0" applyBorder="1" applyAlignment="1">
      <alignment vertical="center" wrapText="1"/>
    </xf>
    <xf numFmtId="0" fontId="0" fillId="0" borderId="58" xfId="0" applyBorder="1" applyAlignment="1">
      <alignment vertical="center" wrapText="1"/>
    </xf>
    <xf numFmtId="0" fontId="0" fillId="0" borderId="60" xfId="0" applyBorder="1" applyAlignment="1">
      <alignment vertical="center" wrapText="1"/>
    </xf>
    <xf numFmtId="0" fontId="0" fillId="0" borderId="60" xfId="0" applyBorder="1" applyAlignment="1">
      <alignment horizontal="center" vertical="center" wrapText="1" shrinkToFit="1"/>
    </xf>
    <xf numFmtId="0" fontId="28" fillId="0" borderId="60" xfId="0" applyFont="1" applyBorder="1" applyAlignment="1">
      <alignment vertical="center" wrapText="1" shrinkToFit="1"/>
    </xf>
    <xf numFmtId="0" fontId="41" fillId="0" borderId="0" xfId="0" applyFont="1" applyAlignment="1">
      <alignment horizontal="center" vertical="center" wrapText="1" shrinkToFit="1"/>
    </xf>
    <xf numFmtId="0" fontId="41" fillId="0" borderId="60" xfId="0" applyFont="1" applyBorder="1" applyAlignment="1">
      <alignment vertical="center" wrapText="1" shrinkToFit="1"/>
    </xf>
    <xf numFmtId="176" fontId="3" fillId="0" borderId="9" xfId="0" applyNumberFormat="1" applyFont="1" applyBorder="1" applyAlignment="1">
      <alignment horizontal="center" vertical="center" shrinkToFit="1"/>
    </xf>
    <xf numFmtId="176" fontId="3" fillId="0" borderId="10" xfId="0" applyNumberFormat="1" applyFont="1" applyBorder="1" applyAlignment="1">
      <alignment horizontal="center" vertical="center" shrinkToFit="1"/>
    </xf>
    <xf numFmtId="176" fontId="3" fillId="0" borderId="11" xfId="0" applyNumberFormat="1" applyFont="1" applyBorder="1" applyAlignment="1">
      <alignment horizontal="center" vertical="center" shrinkToFit="1"/>
    </xf>
    <xf numFmtId="0" fontId="5" fillId="0" borderId="42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33" fillId="0" borderId="7" xfId="0" applyFont="1" applyBorder="1" applyAlignment="1">
      <alignment horizontal="right" vertical="center"/>
    </xf>
    <xf numFmtId="0" fontId="14" fillId="0" borderId="7" xfId="0" applyFont="1" applyBorder="1" applyAlignment="1">
      <alignment horizontal="right" vertical="center"/>
    </xf>
    <xf numFmtId="0" fontId="33" fillId="0" borderId="0" xfId="0" applyFont="1" applyAlignment="1">
      <alignment horizontal="right" vertical="center"/>
    </xf>
    <xf numFmtId="0" fontId="14" fillId="0" borderId="0" xfId="0" applyFont="1" applyAlignment="1">
      <alignment horizontal="right" vertical="center"/>
    </xf>
    <xf numFmtId="0" fontId="23" fillId="0" borderId="0" xfId="0" applyFont="1" applyAlignment="1">
      <alignment horizontal="distributed" vertical="center" indent="3"/>
    </xf>
    <xf numFmtId="0" fontId="24" fillId="0" borderId="0" xfId="0" applyFont="1" applyAlignment="1">
      <alignment horizontal="distributed" vertical="center" indent="3"/>
    </xf>
    <xf numFmtId="0" fontId="29" fillId="0" borderId="0" xfId="0" applyFont="1" applyAlignment="1">
      <alignment horizontal="distributed" vertical="center" indent="3"/>
    </xf>
    <xf numFmtId="0" fontId="0" fillId="0" borderId="0" xfId="0" applyAlignment="1">
      <alignment horizontal="distributed" vertical="center" indent="3"/>
    </xf>
    <xf numFmtId="20" fontId="20" fillId="0" borderId="0" xfId="0" applyNumberFormat="1" applyFont="1" applyAlignment="1">
      <alignment horizontal="center" vertical="top" shrinkToFit="1"/>
    </xf>
    <xf numFmtId="176" fontId="0" fillId="0" borderId="2" xfId="0" applyNumberFormat="1" applyBorder="1" applyAlignment="1">
      <alignment horizontal="center" vertical="center" textRotation="255" shrinkToFit="1"/>
    </xf>
    <xf numFmtId="176" fontId="0" fillId="0" borderId="3" xfId="0" applyNumberFormat="1" applyBorder="1" applyAlignment="1">
      <alignment horizontal="center" vertical="center" textRotation="255" shrinkToFit="1"/>
    </xf>
    <xf numFmtId="176" fontId="0" fillId="0" borderId="12" xfId="0" applyNumberFormat="1" applyBorder="1" applyAlignment="1">
      <alignment horizontal="center" vertical="center" textRotation="255" shrinkToFit="1"/>
    </xf>
    <xf numFmtId="176" fontId="0" fillId="0" borderId="4" xfId="0" applyNumberFormat="1" applyBorder="1" applyAlignment="1">
      <alignment horizontal="center" vertical="center" textRotation="255" shrinkToFit="1"/>
    </xf>
    <xf numFmtId="176" fontId="0" fillId="0" borderId="5" xfId="0" applyNumberFormat="1" applyBorder="1" applyAlignment="1">
      <alignment horizontal="center" vertical="center" textRotation="255" shrinkToFit="1"/>
    </xf>
    <xf numFmtId="176" fontId="0" fillId="0" borderId="6" xfId="0" applyNumberFormat="1" applyBorder="1" applyAlignment="1">
      <alignment horizontal="center" vertical="center" textRotation="255" shrinkToFit="1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1" xfId="0" applyBorder="1" applyAlignment="1">
      <alignment horizontal="center"/>
    </xf>
    <xf numFmtId="0" fontId="20" fillId="0" borderId="0" xfId="0" applyFont="1" applyAlignment="1">
      <alignment horizontal="center" shrinkToFit="1"/>
    </xf>
    <xf numFmtId="0" fontId="20" fillId="0" borderId="4" xfId="0" applyFont="1" applyBorder="1" applyAlignment="1">
      <alignment horizontal="center" shrinkToFit="1"/>
    </xf>
    <xf numFmtId="20" fontId="20" fillId="0" borderId="0" xfId="0" applyNumberFormat="1" applyFont="1" applyAlignment="1">
      <alignment horizontal="center" shrinkToFit="1"/>
    </xf>
    <xf numFmtId="20" fontId="20" fillId="0" borderId="4" xfId="0" applyNumberFormat="1" applyFont="1" applyBorder="1" applyAlignment="1">
      <alignment horizontal="center" vertical="top" shrinkToFit="1"/>
    </xf>
    <xf numFmtId="49" fontId="26" fillId="0" borderId="7" xfId="0" applyNumberFormat="1" applyFont="1" applyBorder="1" applyAlignment="1">
      <alignment horizontal="center"/>
    </xf>
    <xf numFmtId="0" fontId="20" fillId="0" borderId="3" xfId="0" applyFont="1" applyBorder="1" applyAlignment="1">
      <alignment horizontal="center" shrinkToFit="1"/>
    </xf>
    <xf numFmtId="0" fontId="12" fillId="0" borderId="37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 textRotation="255" shrinkToFit="1"/>
    </xf>
    <xf numFmtId="176" fontId="8" fillId="0" borderId="3" xfId="0" applyNumberFormat="1" applyFont="1" applyBorder="1" applyAlignment="1">
      <alignment horizontal="center" vertical="center" textRotation="255" shrinkToFit="1"/>
    </xf>
    <xf numFmtId="176" fontId="8" fillId="0" borderId="12" xfId="0" applyNumberFormat="1" applyFont="1" applyBorder="1" applyAlignment="1">
      <alignment horizontal="center" vertical="center" textRotation="255" shrinkToFit="1"/>
    </xf>
    <xf numFmtId="176" fontId="8" fillId="0" borderId="4" xfId="0" applyNumberFormat="1" applyFont="1" applyBorder="1" applyAlignment="1">
      <alignment horizontal="center" vertical="center" textRotation="255" shrinkToFit="1"/>
    </xf>
    <xf numFmtId="176" fontId="8" fillId="0" borderId="5" xfId="0" applyNumberFormat="1" applyFont="1" applyBorder="1" applyAlignment="1">
      <alignment horizontal="center" vertical="center" textRotation="255" shrinkToFit="1"/>
    </xf>
    <xf numFmtId="176" fontId="8" fillId="0" borderId="6" xfId="0" applyNumberFormat="1" applyFont="1" applyBorder="1" applyAlignment="1">
      <alignment horizontal="center" vertical="center" textRotation="255" shrinkToFit="1"/>
    </xf>
    <xf numFmtId="0" fontId="0" fillId="0" borderId="19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20" fontId="0" fillId="0" borderId="29" xfId="0" applyNumberFormat="1" applyBorder="1" applyAlignment="1">
      <alignment horizontal="center" vertical="center"/>
    </xf>
    <xf numFmtId="20" fontId="0" fillId="0" borderId="15" xfId="0" applyNumberFormat="1" applyBorder="1" applyAlignment="1">
      <alignment horizontal="center" vertical="center"/>
    </xf>
    <xf numFmtId="20" fontId="0" fillId="0" borderId="20" xfId="0" applyNumberFormat="1" applyBorder="1" applyAlignment="1">
      <alignment horizontal="center" vertical="center"/>
    </xf>
    <xf numFmtId="20" fontId="0" fillId="0" borderId="5" xfId="0" applyNumberFormat="1" applyBorder="1" applyAlignment="1">
      <alignment horizontal="center" vertical="center"/>
    </xf>
    <xf numFmtId="20" fontId="0" fillId="0" borderId="7" xfId="0" applyNumberFormat="1" applyBorder="1" applyAlignment="1">
      <alignment horizontal="center" vertical="center"/>
    </xf>
    <xf numFmtId="20" fontId="0" fillId="0" borderId="31" xfId="0" applyNumberFormat="1" applyBorder="1" applyAlignment="1">
      <alignment horizontal="center" vertical="center"/>
    </xf>
    <xf numFmtId="176" fontId="0" fillId="0" borderId="19" xfId="0" applyNumberFormat="1" applyBorder="1" applyAlignment="1">
      <alignment horizontal="center" vertical="center" shrinkToFit="1"/>
    </xf>
    <xf numFmtId="176" fontId="0" fillId="0" borderId="15" xfId="0" applyNumberFormat="1" applyBorder="1" applyAlignment="1">
      <alignment horizontal="center" vertical="center" shrinkToFit="1"/>
    </xf>
    <xf numFmtId="176" fontId="0" fillId="0" borderId="30" xfId="0" applyNumberFormat="1" applyBorder="1" applyAlignment="1">
      <alignment horizontal="center" vertical="center" shrinkToFit="1"/>
    </xf>
    <xf numFmtId="176" fontId="0" fillId="0" borderId="7" xfId="0" applyNumberFormat="1" applyBorder="1" applyAlignment="1">
      <alignment horizontal="center" vertical="center" shrinkToFit="1"/>
    </xf>
    <xf numFmtId="176" fontId="0" fillId="0" borderId="28" xfId="0" applyNumberFormat="1" applyBorder="1" applyAlignment="1">
      <alignment horizontal="center" vertical="center" shrinkToFit="1"/>
    </xf>
    <xf numFmtId="176" fontId="0" fillId="0" borderId="6" xfId="0" applyNumberFormat="1" applyBorder="1" applyAlignment="1">
      <alignment horizontal="center" vertical="center" shrinkToFit="1"/>
    </xf>
    <xf numFmtId="0" fontId="0" fillId="0" borderId="29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distributed" vertical="center" shrinkToFit="1"/>
    </xf>
    <xf numFmtId="0" fontId="16" fillId="0" borderId="19" xfId="0" applyFont="1" applyBorder="1">
      <alignment vertical="center"/>
    </xf>
    <xf numFmtId="0" fontId="27" fillId="0" borderId="15" xfId="0" applyFont="1" applyBorder="1">
      <alignment vertical="center"/>
    </xf>
    <xf numFmtId="0" fontId="27" fillId="0" borderId="20" xfId="0" applyFont="1" applyBorder="1">
      <alignment vertical="center"/>
    </xf>
    <xf numFmtId="0" fontId="37" fillId="0" borderId="22" xfId="0" applyFont="1" applyBorder="1" applyAlignment="1">
      <alignment vertical="center" shrinkToFit="1"/>
    </xf>
    <xf numFmtId="0" fontId="27" fillId="0" borderId="23" xfId="0" applyFont="1" applyBorder="1">
      <alignment vertical="center"/>
    </xf>
    <xf numFmtId="0" fontId="27" fillId="0" borderId="24" xfId="0" applyFont="1" applyBorder="1">
      <alignment vertical="center"/>
    </xf>
    <xf numFmtId="0" fontId="0" fillId="0" borderId="0" xfId="0" applyAlignment="1">
      <alignment horizontal="left" vertical="center"/>
    </xf>
    <xf numFmtId="0" fontId="0" fillId="0" borderId="40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20" fillId="0" borderId="23" xfId="0" applyFont="1" applyBorder="1" applyAlignment="1">
      <alignment horizontal="center" vertical="center"/>
    </xf>
    <xf numFmtId="0" fontId="0" fillId="0" borderId="23" xfId="0" applyBorder="1">
      <alignment vertical="center"/>
    </xf>
    <xf numFmtId="0" fontId="25" fillId="0" borderId="0" xfId="0" applyFont="1" applyAlignment="1">
      <alignment horizontal="left" vertical="center" shrinkToFit="1"/>
    </xf>
    <xf numFmtId="176" fontId="19" fillId="0" borderId="15" xfId="0" applyNumberFormat="1" applyFont="1" applyBorder="1" applyAlignment="1">
      <alignment horizontal="center" vertical="center"/>
    </xf>
    <xf numFmtId="176" fontId="19" fillId="0" borderId="7" xfId="0" applyNumberFormat="1" applyFont="1" applyBorder="1" applyAlignment="1">
      <alignment horizontal="center" vertical="center"/>
    </xf>
    <xf numFmtId="0" fontId="12" fillId="0" borderId="40" xfId="0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35" fillId="0" borderId="19" xfId="0" applyFont="1" applyBorder="1" applyAlignment="1">
      <alignment horizontal="center" vertical="center"/>
    </xf>
    <xf numFmtId="0" fontId="35" fillId="0" borderId="15" xfId="0" applyFont="1" applyBorder="1" applyAlignment="1">
      <alignment horizontal="center" vertical="center"/>
    </xf>
    <xf numFmtId="0" fontId="35" fillId="0" borderId="20" xfId="0" applyFont="1" applyBorder="1" applyAlignment="1">
      <alignment horizontal="center" vertical="center"/>
    </xf>
    <xf numFmtId="0" fontId="35" fillId="0" borderId="14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5" fillId="0" borderId="21" xfId="0" applyFont="1" applyBorder="1" applyAlignment="1">
      <alignment horizontal="center" vertical="center"/>
    </xf>
    <xf numFmtId="0" fontId="35" fillId="0" borderId="22" xfId="0" applyFont="1" applyBorder="1" applyAlignment="1">
      <alignment horizontal="center" vertical="center"/>
    </xf>
    <xf numFmtId="0" fontId="35" fillId="0" borderId="23" xfId="0" applyFont="1" applyBorder="1" applyAlignment="1">
      <alignment horizontal="center" vertical="center"/>
    </xf>
    <xf numFmtId="0" fontId="35" fillId="0" borderId="24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25" xfId="0" applyFont="1" applyBorder="1" applyAlignment="1">
      <alignment horizontal="center" vertical="center"/>
    </xf>
    <xf numFmtId="0" fontId="20" fillId="0" borderId="0" xfId="0" applyFont="1" applyAlignment="1">
      <alignment horizontal="center" wrapText="1"/>
    </xf>
    <xf numFmtId="49" fontId="31" fillId="0" borderId="7" xfId="0" applyNumberFormat="1" applyFont="1" applyBorder="1" applyAlignment="1">
      <alignment horizontal="center" shrinkToFit="1"/>
    </xf>
    <xf numFmtId="49" fontId="31" fillId="0" borderId="6" xfId="0" applyNumberFormat="1" applyFont="1" applyBorder="1" applyAlignment="1">
      <alignment horizontal="center" shrinkToFit="1"/>
    </xf>
    <xf numFmtId="0" fontId="20" fillId="0" borderId="0" xfId="0" applyFont="1" applyAlignment="1">
      <alignment horizontal="center"/>
    </xf>
    <xf numFmtId="0" fontId="0" fillId="0" borderId="8" xfId="0" applyBorder="1" applyAlignment="1">
      <alignment horizontal="center" vertical="center" shrinkToFit="1"/>
    </xf>
    <xf numFmtId="20" fontId="31" fillId="0" borderId="0" xfId="0" applyNumberFormat="1" applyFont="1" applyAlignment="1">
      <alignment horizontal="center" shrinkToFit="1"/>
    </xf>
    <xf numFmtId="20" fontId="31" fillId="0" borderId="4" xfId="0" applyNumberFormat="1" applyFont="1" applyBorder="1" applyAlignment="1">
      <alignment horizontal="center" shrinkToFit="1"/>
    </xf>
    <xf numFmtId="0" fontId="20" fillId="0" borderId="25" xfId="0" applyFont="1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20" fontId="0" fillId="0" borderId="2" xfId="0" applyNumberFormat="1" applyBorder="1" applyAlignment="1">
      <alignment horizontal="center" vertical="center"/>
    </xf>
    <xf numFmtId="20" fontId="0" fillId="0" borderId="8" xfId="0" applyNumberFormat="1" applyBorder="1" applyAlignment="1">
      <alignment horizontal="center" vertical="center"/>
    </xf>
    <xf numFmtId="20" fontId="0" fillId="0" borderId="32" xfId="0" applyNumberFormat="1" applyBorder="1" applyAlignment="1">
      <alignment horizontal="center" vertical="center"/>
    </xf>
    <xf numFmtId="176" fontId="0" fillId="0" borderId="16" xfId="0" applyNumberFormat="1" applyBorder="1" applyAlignment="1">
      <alignment horizontal="center" vertical="center" shrinkToFit="1"/>
    </xf>
    <xf numFmtId="176" fontId="0" fillId="0" borderId="8" xfId="0" applyNumberFormat="1" applyBorder="1" applyAlignment="1">
      <alignment horizontal="center" vertical="center" shrinkToFit="1"/>
    </xf>
    <xf numFmtId="176" fontId="19" fillId="0" borderId="8" xfId="0" applyNumberFormat="1" applyFont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16" fillId="0" borderId="0" xfId="0" applyFont="1" applyAlignment="1">
      <alignment vertical="center" shrinkToFit="1"/>
    </xf>
    <xf numFmtId="0" fontId="27" fillId="0" borderId="0" xfId="0" applyFont="1">
      <alignment vertical="center"/>
    </xf>
    <xf numFmtId="0" fontId="0" fillId="0" borderId="14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20" fontId="0" fillId="0" borderId="12" xfId="0" applyNumberForma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20" fontId="0" fillId="0" borderId="21" xfId="0" applyNumberFormat="1" applyBorder="1" applyAlignment="1">
      <alignment horizontal="center" vertical="center"/>
    </xf>
    <xf numFmtId="20" fontId="0" fillId="0" borderId="33" xfId="0" applyNumberFormat="1" applyBorder="1" applyAlignment="1">
      <alignment horizontal="center" vertical="center"/>
    </xf>
    <xf numFmtId="20" fontId="0" fillId="0" borderId="23" xfId="0" applyNumberFormat="1" applyBorder="1" applyAlignment="1">
      <alignment horizontal="center" vertical="center"/>
    </xf>
    <xf numFmtId="20" fontId="0" fillId="0" borderId="24" xfId="0" applyNumberFormat="1" applyBorder="1" applyAlignment="1">
      <alignment horizontal="center" vertical="center"/>
    </xf>
    <xf numFmtId="0" fontId="20" fillId="0" borderId="14" xfId="0" applyFont="1" applyBorder="1" applyAlignment="1">
      <alignment horizontal="center" vertical="center" shrinkToFit="1"/>
    </xf>
    <xf numFmtId="0" fontId="20" fillId="0" borderId="0" xfId="0" applyFont="1" applyAlignment="1">
      <alignment horizontal="center" vertical="center" shrinkToFit="1"/>
    </xf>
    <xf numFmtId="0" fontId="20" fillId="0" borderId="22" xfId="0" applyFont="1" applyBorder="1" applyAlignment="1">
      <alignment horizontal="center" vertical="center" shrinkToFit="1"/>
    </xf>
    <xf numFmtId="0" fontId="20" fillId="0" borderId="23" xfId="0" applyFont="1" applyBorder="1" applyAlignment="1">
      <alignment horizontal="center" vertical="center" shrinkToFit="1"/>
    </xf>
    <xf numFmtId="0" fontId="19" fillId="0" borderId="8" xfId="0" applyFont="1" applyBorder="1" applyAlignment="1">
      <alignment horizontal="center" vertical="center"/>
    </xf>
    <xf numFmtId="0" fontId="19" fillId="0" borderId="23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4" xfId="0" applyFont="1" applyBorder="1" applyAlignment="1">
      <alignment horizontal="center" vertical="center" shrinkToFit="1"/>
    </xf>
    <xf numFmtId="0" fontId="20" fillId="0" borderId="34" xfId="0" applyFont="1" applyBorder="1" applyAlignment="1">
      <alignment horizontal="center" vertical="center" shrinkToFit="1"/>
    </xf>
    <xf numFmtId="0" fontId="12" fillId="0" borderId="12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20" fillId="0" borderId="16" xfId="0" applyFont="1" applyBorder="1" applyAlignment="1">
      <alignment horizontal="center" vertical="center" shrinkToFit="1"/>
    </xf>
    <xf numFmtId="0" fontId="20" fillId="0" borderId="8" xfId="0" applyFont="1" applyBorder="1" applyAlignment="1">
      <alignment horizontal="center" vertical="center" shrinkToFit="1"/>
    </xf>
    <xf numFmtId="0" fontId="20" fillId="0" borderId="3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20" fillId="0" borderId="30" xfId="0" applyFont="1" applyBorder="1" applyAlignment="1">
      <alignment horizontal="center" vertical="center" shrinkToFit="1"/>
    </xf>
    <xf numFmtId="0" fontId="20" fillId="0" borderId="7" xfId="0" applyFont="1" applyBorder="1" applyAlignment="1">
      <alignment horizontal="center" vertical="center" shrinkToFit="1"/>
    </xf>
    <xf numFmtId="0" fontId="19" fillId="0" borderId="7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 shrinkToFit="1"/>
    </xf>
    <xf numFmtId="0" fontId="12" fillId="0" borderId="5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176" fontId="0" fillId="2" borderId="8" xfId="0" applyNumberFormat="1" applyFill="1" applyBorder="1" applyAlignment="1">
      <alignment horizontal="center" vertical="center" shrinkToFit="1"/>
    </xf>
    <xf numFmtId="176" fontId="0" fillId="2" borderId="3" xfId="0" applyNumberFormat="1" applyFill="1" applyBorder="1" applyAlignment="1">
      <alignment horizontal="center" vertical="center" shrinkToFit="1"/>
    </xf>
    <xf numFmtId="176" fontId="0" fillId="2" borderId="7" xfId="0" applyNumberFormat="1" applyFill="1" applyBorder="1" applyAlignment="1">
      <alignment horizontal="center" vertical="center" shrinkToFit="1"/>
    </xf>
    <xf numFmtId="176" fontId="0" fillId="2" borderId="6" xfId="0" applyNumberFormat="1" applyFill="1" applyBorder="1" applyAlignment="1">
      <alignment horizontal="center" vertical="center" shrinkToFit="1"/>
    </xf>
    <xf numFmtId="0" fontId="25" fillId="0" borderId="18" xfId="0" applyFont="1" applyBorder="1" applyAlignment="1">
      <alignment horizontal="right" vertical="center"/>
    </xf>
    <xf numFmtId="0" fontId="0" fillId="0" borderId="18" xfId="0" applyBorder="1" applyAlignment="1">
      <alignment horizontal="right" vertical="center"/>
    </xf>
    <xf numFmtId="0" fontId="31" fillId="0" borderId="53" xfId="0" applyFont="1" applyBorder="1" applyAlignment="1">
      <alignment horizontal="right" vertical="center"/>
    </xf>
    <xf numFmtId="0" fontId="20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31" fillId="0" borderId="58" xfId="0" applyFont="1" applyBorder="1" applyAlignment="1">
      <alignment horizontal="center" vertical="center"/>
    </xf>
    <xf numFmtId="0" fontId="0" fillId="0" borderId="60" xfId="0" applyBorder="1" applyAlignment="1">
      <alignment horizontal="left" vertical="center"/>
    </xf>
    <xf numFmtId="0" fontId="25" fillId="0" borderId="60" xfId="0" applyFont="1" applyBorder="1" applyAlignment="1">
      <alignment horizontal="left" vertical="center"/>
    </xf>
    <xf numFmtId="0" fontId="33" fillId="0" borderId="17" xfId="0" applyFont="1" applyBorder="1" applyAlignment="1">
      <alignment horizontal="center" shrinkToFit="1"/>
    </xf>
    <xf numFmtId="0" fontId="42" fillId="0" borderId="0" xfId="0" applyFont="1" applyAlignment="1">
      <alignment horizontal="center" vertical="center" shrinkToFit="1"/>
    </xf>
    <xf numFmtId="0" fontId="42" fillId="0" borderId="55" xfId="0" applyFont="1" applyBorder="1" applyAlignment="1">
      <alignment horizontal="center" vertical="center" shrinkToFit="1"/>
    </xf>
    <xf numFmtId="0" fontId="36" fillId="0" borderId="54" xfId="0" applyFont="1" applyBorder="1" applyAlignment="1">
      <alignment horizontal="right" shrinkToFit="1"/>
    </xf>
    <xf numFmtId="0" fontId="36" fillId="0" borderId="0" xfId="0" applyFont="1" applyAlignment="1">
      <alignment horizontal="right" vertical="center" shrinkToFit="1"/>
    </xf>
    <xf numFmtId="0" fontId="36" fillId="0" borderId="48" xfId="0" applyFont="1" applyBorder="1" applyAlignment="1">
      <alignment horizontal="right" vertical="center" shrinkToFit="1"/>
    </xf>
  </cellXfs>
  <cellStyles count="3">
    <cellStyle name="ハイパーリンク" xfId="1" builtinId="8" hidden="1"/>
    <cellStyle name="標準" xfId="0" builtinId="0"/>
    <cellStyle name="表示済みのハイパーリンク" xfId="2" builtinId="9" hidden="1"/>
  </cellStyles>
  <dxfs count="0"/>
  <tableStyles count="0" defaultTableStyle="TableStyleMedium2" defaultPivotStyle="PivotStyleLight16"/>
  <colors>
    <mruColors>
      <color rgb="FFCCECFF"/>
      <color rgb="FFCCFFFF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63"/>
  <sheetViews>
    <sheetView zoomScaleNormal="100" workbookViewId="0">
      <selection activeCell="A57" sqref="A57"/>
    </sheetView>
  </sheetViews>
  <sheetFormatPr defaultColWidth="12.875" defaultRowHeight="18.75"/>
  <cols>
    <col min="1" max="1" width="16.25" customWidth="1"/>
    <col min="2" max="21" width="5.5" customWidth="1"/>
    <col min="22" max="25" width="4.375" customWidth="1"/>
  </cols>
  <sheetData>
    <row r="1" spans="1:24" ht="34.5" customHeight="1">
      <c r="A1" s="140" t="s">
        <v>143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76"/>
    </row>
    <row r="2" spans="1:24" ht="22.5" customHeight="1">
      <c r="A2" s="141" t="s">
        <v>144</v>
      </c>
      <c r="B2" s="142"/>
      <c r="C2" s="142"/>
      <c r="D2" s="142"/>
      <c r="E2" s="142"/>
      <c r="F2" s="142"/>
      <c r="G2" s="142"/>
      <c r="H2" s="143"/>
      <c r="I2" s="143"/>
      <c r="J2" s="143"/>
      <c r="K2" s="143"/>
      <c r="L2" s="77"/>
      <c r="M2" s="77"/>
      <c r="N2" s="77"/>
      <c r="O2" s="77"/>
      <c r="P2" s="77"/>
      <c r="Q2" s="77"/>
      <c r="R2" s="77"/>
      <c r="S2" s="77"/>
      <c r="T2" s="75"/>
      <c r="U2" s="75"/>
      <c r="V2" s="75"/>
    </row>
    <row r="3" spans="1:24">
      <c r="A3" s="78"/>
      <c r="B3" s="79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1"/>
      <c r="R3" s="82"/>
      <c r="S3" s="138"/>
      <c r="T3" s="139"/>
      <c r="U3" s="138"/>
      <c r="V3" s="139"/>
      <c r="W3" s="138"/>
      <c r="X3" s="139"/>
    </row>
    <row r="4" spans="1:24" ht="21.75" customHeight="1">
      <c r="A4" s="78"/>
      <c r="B4" s="79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2"/>
      <c r="O4" s="82"/>
      <c r="P4" s="136" t="s">
        <v>94</v>
      </c>
      <c r="Q4" s="137"/>
      <c r="R4" s="136" t="s">
        <v>95</v>
      </c>
      <c r="S4" s="137"/>
      <c r="T4" s="136" t="s">
        <v>96</v>
      </c>
      <c r="U4" s="137"/>
      <c r="V4" s="65"/>
      <c r="W4" s="65"/>
      <c r="X4" s="65"/>
    </row>
    <row r="5" spans="1:24" ht="22.5" customHeight="1">
      <c r="A5" s="83" t="s">
        <v>11</v>
      </c>
      <c r="B5" s="130" t="str">
        <f>A6</f>
        <v>ジュニブルー</v>
      </c>
      <c r="C5" s="131"/>
      <c r="D5" s="132"/>
      <c r="E5" s="130" t="str">
        <f>A7</f>
        <v>プレイフルRISE</v>
      </c>
      <c r="F5" s="131"/>
      <c r="G5" s="132"/>
      <c r="H5" s="130" t="str">
        <f>A8</f>
        <v>サン・スポ2nd</v>
      </c>
      <c r="I5" s="131"/>
      <c r="J5" s="132"/>
      <c r="K5" s="130" t="str">
        <f>A9</f>
        <v>桔梗sky</v>
      </c>
      <c r="L5" s="131"/>
      <c r="M5" s="132"/>
      <c r="N5" s="84" t="s">
        <v>4</v>
      </c>
      <c r="O5" s="84" t="s">
        <v>5</v>
      </c>
      <c r="P5" s="84" t="s">
        <v>6</v>
      </c>
      <c r="Q5" s="84" t="s">
        <v>0</v>
      </c>
      <c r="R5" s="84" t="s">
        <v>1</v>
      </c>
      <c r="S5" s="84" t="s">
        <v>2</v>
      </c>
      <c r="T5" s="84" t="s">
        <v>7</v>
      </c>
      <c r="U5" s="84" t="s">
        <v>3</v>
      </c>
      <c r="V5" s="66"/>
      <c r="W5" s="66"/>
      <c r="X5" s="66"/>
    </row>
    <row r="6" spans="1:24" ht="22.5" customHeight="1">
      <c r="A6" s="85" t="s">
        <v>139</v>
      </c>
      <c r="B6" s="133"/>
      <c r="C6" s="134"/>
      <c r="D6" s="135"/>
      <c r="E6" s="86">
        <v>3</v>
      </c>
      <c r="F6" s="87" t="str">
        <f>IF(E6="","",IF(E6=G6,"△",IF(E6&gt;G6,"○","●")))</f>
        <v>○</v>
      </c>
      <c r="G6" s="88">
        <v>2</v>
      </c>
      <c r="H6" s="86">
        <v>4</v>
      </c>
      <c r="I6" s="89" t="str">
        <f>IF(H6="","",IF(H6=J6,"△",IF(H6&gt;J6,"○","●")))</f>
        <v>○</v>
      </c>
      <c r="J6" s="88">
        <v>0</v>
      </c>
      <c r="K6" s="86">
        <v>5</v>
      </c>
      <c r="L6" s="89" t="str">
        <f>IF(K6="","",IF(K6=M6,"△",IF(K6&gt;M6,"○","●")))</f>
        <v>○</v>
      </c>
      <c r="M6" s="88">
        <v>0</v>
      </c>
      <c r="N6" s="90">
        <f t="shared" ref="N6:P9" si="0">COUNTIF($B6:$M6,N$10)</f>
        <v>3</v>
      </c>
      <c r="O6" s="90">
        <f t="shared" si="0"/>
        <v>0</v>
      </c>
      <c r="P6" s="90">
        <f t="shared" si="0"/>
        <v>0</v>
      </c>
      <c r="Q6" s="91">
        <f>N6*3+P6</f>
        <v>9</v>
      </c>
      <c r="R6" s="91">
        <f t="shared" ref="R6:S9" si="1">SUMIF($B$10:$M$10,R$5,$B6:$M6)</f>
        <v>12</v>
      </c>
      <c r="S6" s="91">
        <f t="shared" si="1"/>
        <v>2</v>
      </c>
      <c r="T6" s="91">
        <f>IFERROR(R6-S6,"")</f>
        <v>10</v>
      </c>
      <c r="U6" s="91" cm="1">
        <f t="array" ref="U6">SUMPRODUCT(($Q$6:$Q$9*10^5+$T$6:$T$9&gt;Q6*10^5+T6)*1)+1</f>
        <v>1</v>
      </c>
      <c r="V6" s="66"/>
      <c r="W6" s="66"/>
      <c r="X6" s="66"/>
    </row>
    <row r="7" spans="1:24" ht="22.5" customHeight="1">
      <c r="A7" s="92" t="s">
        <v>117</v>
      </c>
      <c r="B7" s="89">
        <f>IF(G6="","",G6)</f>
        <v>2</v>
      </c>
      <c r="C7" s="93" t="str">
        <f>IF(B7="","",IF(B7=D7,"△",IF(B7&gt;D7,"○","●")))</f>
        <v>●</v>
      </c>
      <c r="D7" s="88">
        <f>IF(E6="","",E6)</f>
        <v>3</v>
      </c>
      <c r="E7" s="133"/>
      <c r="F7" s="134"/>
      <c r="G7" s="135"/>
      <c r="H7" s="86">
        <v>5</v>
      </c>
      <c r="I7" s="89" t="str">
        <f>IF(H7="","",IF(H7=J7,"△",IF(H7&gt;J7,"○","●")))</f>
        <v>○</v>
      </c>
      <c r="J7" s="94">
        <v>1</v>
      </c>
      <c r="K7" s="95">
        <v>6</v>
      </c>
      <c r="L7" s="89" t="str">
        <f>IF(K7="","",IF(K7=M7,"△",IF(K7&gt;M7,"○","●")))</f>
        <v>○</v>
      </c>
      <c r="M7" s="88">
        <v>1</v>
      </c>
      <c r="N7" s="90">
        <f t="shared" si="0"/>
        <v>2</v>
      </c>
      <c r="O7" s="90">
        <f t="shared" si="0"/>
        <v>1</v>
      </c>
      <c r="P7" s="90">
        <f t="shared" si="0"/>
        <v>0</v>
      </c>
      <c r="Q7" s="91">
        <f>N7*3+P7</f>
        <v>6</v>
      </c>
      <c r="R7" s="91">
        <f t="shared" si="1"/>
        <v>13</v>
      </c>
      <c r="S7" s="91">
        <f t="shared" si="1"/>
        <v>5</v>
      </c>
      <c r="T7" s="91">
        <f>IFERROR(R7-S7,"")</f>
        <v>8</v>
      </c>
      <c r="U7" s="91" cm="1">
        <f t="array" ref="U7">SUMPRODUCT(($Q$6:$Q$9*10^5+$T$6:$T$9&gt;Q7*10^5+T7)*1)+1</f>
        <v>2</v>
      </c>
      <c r="V7" s="66"/>
      <c r="W7" s="66"/>
      <c r="X7" s="66"/>
    </row>
    <row r="8" spans="1:24" ht="22.5" customHeight="1">
      <c r="A8" s="92" t="s">
        <v>136</v>
      </c>
      <c r="B8" s="89">
        <f>IF(J6="","",J6)</f>
        <v>0</v>
      </c>
      <c r="C8" s="93" t="str">
        <f>IF(B8="","",IF(B8=D8,"△",IF(B8&gt;D8,"○","●")))</f>
        <v>●</v>
      </c>
      <c r="D8" s="88">
        <f>IF(H6="","",H6)</f>
        <v>4</v>
      </c>
      <c r="E8" s="86">
        <f>IF(J7="","",J7)</f>
        <v>1</v>
      </c>
      <c r="F8" s="93" t="str">
        <f>IF(E8="","",IF(E8=G8,"△",IF(E8&gt;G8,"○","●")))</f>
        <v>●</v>
      </c>
      <c r="G8" s="88">
        <f>IF(H7="","",H7)</f>
        <v>5</v>
      </c>
      <c r="H8" s="133"/>
      <c r="I8" s="134"/>
      <c r="J8" s="135"/>
      <c r="K8" s="86">
        <v>1</v>
      </c>
      <c r="L8" s="89" t="str">
        <f>IF(K8="","",IF(K8=M8,"△",IF(K8&gt;M8,"○","●")))</f>
        <v>△</v>
      </c>
      <c r="M8" s="88">
        <v>1</v>
      </c>
      <c r="N8" s="90">
        <f t="shared" si="0"/>
        <v>0</v>
      </c>
      <c r="O8" s="90">
        <f t="shared" si="0"/>
        <v>2</v>
      </c>
      <c r="P8" s="90">
        <f t="shared" si="0"/>
        <v>1</v>
      </c>
      <c r="Q8" s="91">
        <f>N8*3+P8</f>
        <v>1</v>
      </c>
      <c r="R8" s="91">
        <f t="shared" si="1"/>
        <v>2</v>
      </c>
      <c r="S8" s="91">
        <f t="shared" si="1"/>
        <v>10</v>
      </c>
      <c r="T8" s="91">
        <f>IFERROR(R8-S8,"")</f>
        <v>-8</v>
      </c>
      <c r="U8" s="91">
        <f>SUMPRODUCT(($Q$6:$Q$9*10^5+$T$6:$T$9&gt;Q8*10^5+T8)*1)+1</f>
        <v>3</v>
      </c>
      <c r="V8" s="66"/>
      <c r="W8" s="66"/>
      <c r="X8" s="66"/>
    </row>
    <row r="9" spans="1:24" ht="22.5" customHeight="1">
      <c r="A9" s="92" t="s">
        <v>116</v>
      </c>
      <c r="B9" s="89">
        <f>IF(M6="","",M6)</f>
        <v>0</v>
      </c>
      <c r="C9" s="93" t="str">
        <f>IF(B9="","",IF(B9=D9,"△",IF(B9&gt;D9,"○","●")))</f>
        <v>●</v>
      </c>
      <c r="D9" s="88">
        <f>IF(K6="","",K6)</f>
        <v>5</v>
      </c>
      <c r="E9" s="86">
        <f>IF(M7="","",M7)</f>
        <v>1</v>
      </c>
      <c r="F9" s="93" t="str">
        <f>IF(E9="","",IF(E9=G9,"△",IF(E9&gt;G9,"○","●")))</f>
        <v>●</v>
      </c>
      <c r="G9" s="88">
        <f>IF(K7="","",K7)</f>
        <v>6</v>
      </c>
      <c r="H9" s="86">
        <f>IF(M8="","",M8)</f>
        <v>1</v>
      </c>
      <c r="I9" s="93" t="str">
        <f>IF(H9="","",IF(H9=J9,"△",IF(H9&gt;J9,"○","●")))</f>
        <v>△</v>
      </c>
      <c r="J9" s="88">
        <f>IF(K8="","",K8)</f>
        <v>1</v>
      </c>
      <c r="K9" s="133"/>
      <c r="L9" s="134"/>
      <c r="M9" s="135"/>
      <c r="N9" s="90">
        <f t="shared" si="0"/>
        <v>0</v>
      </c>
      <c r="O9" s="90">
        <f t="shared" si="0"/>
        <v>2</v>
      </c>
      <c r="P9" s="90">
        <f t="shared" si="0"/>
        <v>1</v>
      </c>
      <c r="Q9" s="91">
        <f>N9*3+P9</f>
        <v>1</v>
      </c>
      <c r="R9" s="91">
        <f t="shared" si="1"/>
        <v>2</v>
      </c>
      <c r="S9" s="91">
        <f t="shared" si="1"/>
        <v>12</v>
      </c>
      <c r="T9" s="91">
        <f>IFERROR(R9-S9,"")</f>
        <v>-10</v>
      </c>
      <c r="U9" s="91">
        <f>SUMPRODUCT(($Q$6:$Q$9*10^5+$T$6:$T$9&gt;Q9*10^5+T9)*1)+1</f>
        <v>4</v>
      </c>
      <c r="V9" s="66"/>
      <c r="W9" s="66"/>
      <c r="X9" s="66"/>
    </row>
    <row r="10" spans="1:24" ht="22.5" customHeight="1">
      <c r="A10" s="78"/>
      <c r="B10" s="79" t="s">
        <v>8</v>
      </c>
      <c r="C10" s="80"/>
      <c r="D10" s="80" t="s">
        <v>9</v>
      </c>
      <c r="E10" s="80" t="s">
        <v>8</v>
      </c>
      <c r="F10" s="80"/>
      <c r="G10" s="80" t="s">
        <v>9</v>
      </c>
      <c r="H10" s="80" t="s">
        <v>8</v>
      </c>
      <c r="I10" s="80"/>
      <c r="J10" s="80" t="s">
        <v>9</v>
      </c>
      <c r="K10" s="80" t="s">
        <v>8</v>
      </c>
      <c r="L10" s="80"/>
      <c r="M10" s="80" t="s">
        <v>9</v>
      </c>
      <c r="N10" s="81" t="s">
        <v>78</v>
      </c>
      <c r="O10" s="81" t="s">
        <v>12</v>
      </c>
      <c r="P10" s="81" t="s">
        <v>13</v>
      </c>
      <c r="Q10" s="34"/>
      <c r="R10" s="34"/>
      <c r="S10" s="34"/>
      <c r="T10" s="34"/>
      <c r="U10" s="34"/>
      <c r="V10" s="34"/>
      <c r="W10" s="34"/>
      <c r="X10" s="34"/>
    </row>
    <row r="11" spans="1:24" ht="22.5" customHeight="1">
      <c r="A11" s="78"/>
      <c r="B11" s="79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2"/>
      <c r="O11" s="82"/>
      <c r="P11" s="136" t="s">
        <v>94</v>
      </c>
      <c r="Q11" s="136"/>
      <c r="R11" s="136" t="s">
        <v>95</v>
      </c>
      <c r="S11" s="136"/>
      <c r="T11" s="136" t="s">
        <v>96</v>
      </c>
      <c r="U11" s="136"/>
    </row>
    <row r="12" spans="1:24" ht="22.5" customHeight="1">
      <c r="A12" s="83" t="s">
        <v>74</v>
      </c>
      <c r="B12" s="130" t="str">
        <f>A13</f>
        <v>MATイエロー</v>
      </c>
      <c r="C12" s="131"/>
      <c r="D12" s="132"/>
      <c r="E12" s="130" t="str">
        <f>A14</f>
        <v>港</v>
      </c>
      <c r="F12" s="131"/>
      <c r="G12" s="132"/>
      <c r="H12" s="130" t="str">
        <f>A15</f>
        <v>日　吉</v>
      </c>
      <c r="I12" s="131"/>
      <c r="J12" s="132"/>
      <c r="K12" s="130" t="str">
        <f>A16</f>
        <v>ジュニホワイト</v>
      </c>
      <c r="L12" s="131"/>
      <c r="M12" s="132"/>
      <c r="N12" s="84" t="s">
        <v>4</v>
      </c>
      <c r="O12" s="84" t="s">
        <v>5</v>
      </c>
      <c r="P12" s="84" t="s">
        <v>6</v>
      </c>
      <c r="Q12" s="84" t="s">
        <v>0</v>
      </c>
      <c r="R12" s="84" t="s">
        <v>1</v>
      </c>
      <c r="S12" s="84" t="s">
        <v>2</v>
      </c>
      <c r="T12" s="84" t="s">
        <v>7</v>
      </c>
      <c r="U12" s="84" t="s">
        <v>3</v>
      </c>
    </row>
    <row r="13" spans="1:24" ht="22.5" customHeight="1">
      <c r="A13" s="85" t="s">
        <v>148</v>
      </c>
      <c r="B13" s="133"/>
      <c r="C13" s="134"/>
      <c r="D13" s="135"/>
      <c r="E13" s="86">
        <v>5</v>
      </c>
      <c r="F13" s="87" t="str">
        <f>IF(E13="","",IF(E13=G13,"△",IF(E13&gt;G13,"○","●")))</f>
        <v>○</v>
      </c>
      <c r="G13" s="88">
        <v>0</v>
      </c>
      <c r="H13" s="86">
        <v>6</v>
      </c>
      <c r="I13" s="89" t="str">
        <f>IF(H13="","",IF(H13=J13,"△",IF(H13&gt;J13,"○","●")))</f>
        <v>○</v>
      </c>
      <c r="J13" s="88">
        <v>0</v>
      </c>
      <c r="K13" s="86">
        <v>6</v>
      </c>
      <c r="L13" s="89" t="str">
        <f>IF(K13="","",IF(K13=M13,"△",IF(K13&gt;M13,"○","●")))</f>
        <v>○</v>
      </c>
      <c r="M13" s="88">
        <v>0</v>
      </c>
      <c r="N13" s="90">
        <f t="shared" ref="N13:P16" si="2">COUNTIF($B13:$M13,N$17)</f>
        <v>3</v>
      </c>
      <c r="O13" s="90">
        <f t="shared" si="2"/>
        <v>0</v>
      </c>
      <c r="P13" s="90">
        <f t="shared" si="2"/>
        <v>0</v>
      </c>
      <c r="Q13" s="91">
        <f>N13*3+P13</f>
        <v>9</v>
      </c>
      <c r="R13" s="91">
        <f t="shared" ref="R13:S16" si="3">SUMIF($B$17:$M$17,R$12,$B13:$M13)</f>
        <v>17</v>
      </c>
      <c r="S13" s="91">
        <f t="shared" si="3"/>
        <v>0</v>
      </c>
      <c r="T13" s="91">
        <f>IFERROR(R13-S13,"")</f>
        <v>17</v>
      </c>
      <c r="U13" s="91" cm="1">
        <f t="array" ref="U13">SUMPRODUCT(($Q$13:$Q$16*10^5+$T$13:$T$16&gt;Q13*10^5+T13)*1)+1</f>
        <v>1</v>
      </c>
    </row>
    <row r="14" spans="1:24" ht="22.5" customHeight="1">
      <c r="A14" s="85" t="s">
        <v>119</v>
      </c>
      <c r="B14" s="89">
        <f>IF(G13="","",G13)</f>
        <v>0</v>
      </c>
      <c r="C14" s="93" t="str">
        <f>IF(B14="","",IF(B14=D14,"△",IF(B14&gt;D14,"○","●")))</f>
        <v>●</v>
      </c>
      <c r="D14" s="88">
        <f>IF(E13="","",E13)</f>
        <v>5</v>
      </c>
      <c r="E14" s="133"/>
      <c r="F14" s="134"/>
      <c r="G14" s="135"/>
      <c r="H14" s="86">
        <v>0</v>
      </c>
      <c r="I14" s="89" t="str">
        <f>IF(H14="","",IF(H14=J14,"△",IF(H14&gt;J14,"○","●")))</f>
        <v>△</v>
      </c>
      <c r="J14" s="94">
        <v>0</v>
      </c>
      <c r="K14" s="95">
        <v>5</v>
      </c>
      <c r="L14" s="89" t="str">
        <f>IF(K14="","",IF(K14=M14,"△",IF(K14&gt;M14,"○","●")))</f>
        <v>○</v>
      </c>
      <c r="M14" s="88">
        <v>0</v>
      </c>
      <c r="N14" s="90">
        <f t="shared" si="2"/>
        <v>1</v>
      </c>
      <c r="O14" s="90">
        <f t="shared" si="2"/>
        <v>1</v>
      </c>
      <c r="P14" s="90">
        <f t="shared" si="2"/>
        <v>1</v>
      </c>
      <c r="Q14" s="91">
        <f>N14*3+P14</f>
        <v>4</v>
      </c>
      <c r="R14" s="91">
        <f>SUMIF($B$17:$M$17,R$12,$B14:$M14)</f>
        <v>5</v>
      </c>
      <c r="S14" s="91">
        <f t="shared" si="3"/>
        <v>5</v>
      </c>
      <c r="T14" s="91">
        <f>IFERROR(R14-S14,"")</f>
        <v>0</v>
      </c>
      <c r="U14" s="91" cm="1">
        <f t="array" ref="U14">SUMPRODUCT(($Q$13:$Q$16*10^5+$T$13:$T$16&gt;Q14*10^5+T14)*1)+1</f>
        <v>2</v>
      </c>
    </row>
    <row r="15" spans="1:24" ht="22.5" customHeight="1">
      <c r="A15" s="85" t="s">
        <v>120</v>
      </c>
      <c r="B15" s="89">
        <f>IF(J13="","",J13)</f>
        <v>0</v>
      </c>
      <c r="C15" s="93" t="str">
        <f>IF(B15="","",IF(B15=D15,"△",IF(B15&gt;D15,"○","●")))</f>
        <v>●</v>
      </c>
      <c r="D15" s="88">
        <f>IF(H13="","",H13)</f>
        <v>6</v>
      </c>
      <c r="E15" s="86">
        <f>IF(J14="","",J14)</f>
        <v>0</v>
      </c>
      <c r="F15" s="93" t="str">
        <f>IF(E15="","",IF(E15=G15,"△",IF(E15&gt;G15,"○","●")))</f>
        <v>△</v>
      </c>
      <c r="G15" s="88">
        <f>IF(H14="","",H14)</f>
        <v>0</v>
      </c>
      <c r="H15" s="133"/>
      <c r="I15" s="134"/>
      <c r="J15" s="135"/>
      <c r="K15" s="86">
        <v>4</v>
      </c>
      <c r="L15" s="89" t="str">
        <f>IF(K15="","",IF(K15=M15,"△",IF(K15&gt;M15,"○","●")))</f>
        <v>○</v>
      </c>
      <c r="M15" s="88">
        <v>0</v>
      </c>
      <c r="N15" s="90">
        <f t="shared" si="2"/>
        <v>1</v>
      </c>
      <c r="O15" s="90">
        <f t="shared" si="2"/>
        <v>1</v>
      </c>
      <c r="P15" s="90">
        <f t="shared" si="2"/>
        <v>1</v>
      </c>
      <c r="Q15" s="91">
        <f>N15*3+P15</f>
        <v>4</v>
      </c>
      <c r="R15" s="91">
        <f t="shared" si="3"/>
        <v>4</v>
      </c>
      <c r="S15" s="91">
        <f t="shared" si="3"/>
        <v>6</v>
      </c>
      <c r="T15" s="91">
        <f>IFERROR(R15-S15,"")</f>
        <v>-2</v>
      </c>
      <c r="U15" s="91">
        <f>SUMPRODUCT(($Q$13:$Q$16*10^5+$T$13:$T$16&gt;Q15*10^5+T15)*1)+1</f>
        <v>3</v>
      </c>
    </row>
    <row r="16" spans="1:24" ht="22.5" customHeight="1">
      <c r="A16" s="85" t="s">
        <v>118</v>
      </c>
      <c r="B16" s="89">
        <f>IF(M13="","",M13)</f>
        <v>0</v>
      </c>
      <c r="C16" s="93" t="str">
        <f>IF(B16="","",IF(B16=D16,"△",IF(B16&gt;D16,"○","●")))</f>
        <v>●</v>
      </c>
      <c r="D16" s="88">
        <f>IF(K13="","",K13)</f>
        <v>6</v>
      </c>
      <c r="E16" s="86">
        <f>IF(M14="","",M14)</f>
        <v>0</v>
      </c>
      <c r="F16" s="93" t="str">
        <f>IF(E16="","",IF(E16=G16,"△",IF(E16&gt;G16,"○","●")))</f>
        <v>●</v>
      </c>
      <c r="G16" s="88">
        <f>IF(K14="","",K14)</f>
        <v>5</v>
      </c>
      <c r="H16" s="86">
        <f>IF(M15="","",M15)</f>
        <v>0</v>
      </c>
      <c r="I16" s="93" t="str">
        <f>IF(H16="","",IF(H16=J16,"△",IF(H16&gt;J16,"○","●")))</f>
        <v>●</v>
      </c>
      <c r="J16" s="88">
        <f>IF(K15="","",K15)</f>
        <v>4</v>
      </c>
      <c r="K16" s="133"/>
      <c r="L16" s="134"/>
      <c r="M16" s="135"/>
      <c r="N16" s="90">
        <f t="shared" si="2"/>
        <v>0</v>
      </c>
      <c r="O16" s="90">
        <f t="shared" si="2"/>
        <v>3</v>
      </c>
      <c r="P16" s="90">
        <f t="shared" si="2"/>
        <v>0</v>
      </c>
      <c r="Q16" s="91">
        <f>N16*3+P16</f>
        <v>0</v>
      </c>
      <c r="R16" s="91">
        <f t="shared" si="3"/>
        <v>0</v>
      </c>
      <c r="S16" s="91">
        <f t="shared" si="3"/>
        <v>15</v>
      </c>
      <c r="T16" s="91">
        <f>IFERROR(R16-S16,"")</f>
        <v>-15</v>
      </c>
      <c r="U16" s="91">
        <f>SUMPRODUCT(($Q$13:$Q$16*10^5+$T$13:$T$16&gt;Q16*10^5+T16)*1)+1</f>
        <v>4</v>
      </c>
    </row>
    <row r="17" spans="1:24" ht="22.5" customHeight="1">
      <c r="A17" s="78"/>
      <c r="B17" s="79" t="s">
        <v>8</v>
      </c>
      <c r="C17" s="80"/>
      <c r="D17" s="80" t="s">
        <v>9</v>
      </c>
      <c r="E17" s="80" t="s">
        <v>8</v>
      </c>
      <c r="F17" s="80"/>
      <c r="G17" s="80" t="s">
        <v>9</v>
      </c>
      <c r="H17" s="80" t="s">
        <v>8</v>
      </c>
      <c r="I17" s="80"/>
      <c r="J17" s="80" t="s">
        <v>9</v>
      </c>
      <c r="K17" s="80" t="s">
        <v>8</v>
      </c>
      <c r="L17" s="80"/>
      <c r="M17" s="80" t="s">
        <v>9</v>
      </c>
      <c r="N17" s="81" t="s">
        <v>78</v>
      </c>
      <c r="O17" s="81" t="s">
        <v>12</v>
      </c>
      <c r="P17" s="81" t="s">
        <v>13</v>
      </c>
      <c r="Q17" s="34"/>
      <c r="R17" s="34"/>
      <c r="S17" s="34"/>
      <c r="T17" s="34"/>
      <c r="U17" s="34"/>
    </row>
    <row r="18" spans="1:24" ht="22.5" customHeight="1">
      <c r="A18" s="78"/>
      <c r="B18" s="79"/>
      <c r="C18" s="80"/>
      <c r="D18" s="80"/>
      <c r="E18" s="80"/>
      <c r="F18" s="80"/>
      <c r="G18" s="80"/>
      <c r="H18" s="80"/>
      <c r="I18" s="80"/>
      <c r="J18" s="80"/>
      <c r="K18" s="80"/>
      <c r="L18" s="80"/>
      <c r="M18" s="80"/>
      <c r="N18" s="82"/>
      <c r="O18" s="82"/>
      <c r="P18" s="136" t="s">
        <v>94</v>
      </c>
      <c r="Q18" s="137"/>
      <c r="R18" s="136" t="s">
        <v>95</v>
      </c>
      <c r="S18" s="137"/>
      <c r="T18" s="136" t="s">
        <v>96</v>
      </c>
      <c r="U18" s="137"/>
    </row>
    <row r="19" spans="1:24" ht="22.5" customHeight="1">
      <c r="A19" s="83" t="s">
        <v>14</v>
      </c>
      <c r="B19" s="130" t="str">
        <f>A20</f>
        <v>イーグル</v>
      </c>
      <c r="C19" s="131"/>
      <c r="D19" s="132"/>
      <c r="E19" s="130" t="str">
        <f>A21</f>
        <v>サン・スポ3rd</v>
      </c>
      <c r="F19" s="131"/>
      <c r="G19" s="132"/>
      <c r="H19" s="130" t="str">
        <f>A22</f>
        <v>鷲の木</v>
      </c>
      <c r="I19" s="131"/>
      <c r="J19" s="132"/>
      <c r="K19" s="130" t="str">
        <f>A23</f>
        <v>知内・松前</v>
      </c>
      <c r="L19" s="131"/>
      <c r="M19" s="132"/>
      <c r="N19" s="84" t="s">
        <v>4</v>
      </c>
      <c r="O19" s="84" t="s">
        <v>5</v>
      </c>
      <c r="P19" s="84" t="s">
        <v>6</v>
      </c>
      <c r="Q19" s="84" t="s">
        <v>0</v>
      </c>
      <c r="R19" s="84" t="s">
        <v>1</v>
      </c>
      <c r="S19" s="84" t="s">
        <v>2</v>
      </c>
      <c r="T19" s="84" t="s">
        <v>7</v>
      </c>
      <c r="U19" s="84" t="s">
        <v>3</v>
      </c>
    </row>
    <row r="20" spans="1:24" ht="22.5" customHeight="1">
      <c r="A20" s="85" t="s">
        <v>122</v>
      </c>
      <c r="B20" s="133"/>
      <c r="C20" s="134"/>
      <c r="D20" s="135"/>
      <c r="E20" s="86">
        <v>6</v>
      </c>
      <c r="F20" s="87" t="str">
        <f>IF(E20="","",IF(E20=G20,"△",IF(E20&gt;G20,"○","●")))</f>
        <v>○</v>
      </c>
      <c r="G20" s="88">
        <v>2</v>
      </c>
      <c r="H20" s="86">
        <v>3</v>
      </c>
      <c r="I20" s="89" t="str">
        <f>IF(H20="","",IF(H20=J20,"△",IF(H20&gt;J20,"○","●")))</f>
        <v>○</v>
      </c>
      <c r="J20" s="88">
        <v>1</v>
      </c>
      <c r="K20" s="86">
        <v>9</v>
      </c>
      <c r="L20" s="89" t="str">
        <f>IF(K20="","",IF(K20=M20,"△",IF(K20&gt;M20,"○","●")))</f>
        <v>○</v>
      </c>
      <c r="M20" s="88">
        <v>0</v>
      </c>
      <c r="N20" s="90">
        <f t="shared" ref="N20:P23" si="4">COUNTIF($B20:$M20,N$24)</f>
        <v>3</v>
      </c>
      <c r="O20" s="90">
        <f t="shared" si="4"/>
        <v>0</v>
      </c>
      <c r="P20" s="90">
        <f t="shared" si="4"/>
        <v>0</v>
      </c>
      <c r="Q20" s="91">
        <f>N20*3+P20</f>
        <v>9</v>
      </c>
      <c r="R20" s="91">
        <f>SUMIF($B$24:$M$24,R$19,$B20:$M20)</f>
        <v>18</v>
      </c>
      <c r="S20" s="91">
        <f t="shared" ref="R20:S23" si="5">SUMIF($B$24:$M$24,S$19,$B20:$M20)</f>
        <v>3</v>
      </c>
      <c r="T20" s="91">
        <f>IFERROR(R20-S20,"")</f>
        <v>15</v>
      </c>
      <c r="U20" s="91">
        <f>SUMPRODUCT(($Q$20:$Q$23*10^5+$T$20:$T$23&gt;Q20*10^5+T20)*1)+1</f>
        <v>1</v>
      </c>
    </row>
    <row r="21" spans="1:24" ht="22.5" customHeight="1">
      <c r="A21" s="92" t="s">
        <v>140</v>
      </c>
      <c r="B21" s="89">
        <f>IF(G20="","",G20)</f>
        <v>2</v>
      </c>
      <c r="C21" s="93" t="str">
        <f>IF(B21="","",IF(B21=D21,"△",IF(B21&gt;D21,"○","●")))</f>
        <v>●</v>
      </c>
      <c r="D21" s="88">
        <f>IF(E20="","",E20)</f>
        <v>6</v>
      </c>
      <c r="E21" s="133"/>
      <c r="F21" s="134"/>
      <c r="G21" s="135"/>
      <c r="H21" s="86">
        <v>0</v>
      </c>
      <c r="I21" s="89" t="str">
        <f>IF(H21="","",IF(H21=J21,"△",IF(H21&gt;J21,"○","●")))</f>
        <v>●</v>
      </c>
      <c r="J21" s="94">
        <v>1</v>
      </c>
      <c r="K21" s="95">
        <v>3</v>
      </c>
      <c r="L21" s="89" t="str">
        <f>IF(K21="","",IF(K21=M21,"△",IF(K21&gt;M21,"○","●")))</f>
        <v>○</v>
      </c>
      <c r="M21" s="88">
        <v>1</v>
      </c>
      <c r="N21" s="90">
        <f t="shared" si="4"/>
        <v>1</v>
      </c>
      <c r="O21" s="90">
        <f t="shared" si="4"/>
        <v>2</v>
      </c>
      <c r="P21" s="90">
        <f t="shared" si="4"/>
        <v>0</v>
      </c>
      <c r="Q21" s="91">
        <f>N21*3+P21</f>
        <v>3</v>
      </c>
      <c r="R21" s="91">
        <f>SUMIF($B$24:$M$24,R$19,$B21:$M21)</f>
        <v>5</v>
      </c>
      <c r="S21" s="91">
        <f t="shared" si="5"/>
        <v>8</v>
      </c>
      <c r="T21" s="91">
        <f>IFERROR(R21-S21,"")</f>
        <v>-3</v>
      </c>
      <c r="U21" s="91">
        <f>SUMPRODUCT(($Q$20:$Q$23*10^5+$T$20:$T$23&gt;Q21*10^5+T21)*1)+1</f>
        <v>2</v>
      </c>
    </row>
    <row r="22" spans="1:24" ht="22.5" customHeight="1">
      <c r="A22" s="92" t="s">
        <v>141</v>
      </c>
      <c r="B22" s="89">
        <f>IF(J20="","",J20)</f>
        <v>1</v>
      </c>
      <c r="C22" s="93" t="str">
        <f>IF(B22="","",IF(B22=D22,"△",IF(B22&gt;D22,"○","●")))</f>
        <v>●</v>
      </c>
      <c r="D22" s="88">
        <f>IF(H20="","",H20)</f>
        <v>3</v>
      </c>
      <c r="E22" s="86">
        <f>IF(J21="","",J21)</f>
        <v>1</v>
      </c>
      <c r="F22" s="93" t="str">
        <f>IF(E22="","",IF(E22=G22,"△",IF(E22&gt;G22,"○","●")))</f>
        <v>○</v>
      </c>
      <c r="G22" s="88">
        <f>IF(H21="","",H21)</f>
        <v>0</v>
      </c>
      <c r="H22" s="133"/>
      <c r="I22" s="134"/>
      <c r="J22" s="135"/>
      <c r="K22" s="86">
        <v>0</v>
      </c>
      <c r="L22" s="89" t="str">
        <f>IF(K22="","",IF(K22=M22,"△",IF(K22&gt;M22,"○","●")))</f>
        <v>●</v>
      </c>
      <c r="M22" s="88">
        <v>2</v>
      </c>
      <c r="N22" s="90">
        <f t="shared" si="4"/>
        <v>1</v>
      </c>
      <c r="O22" s="90">
        <f t="shared" si="4"/>
        <v>2</v>
      </c>
      <c r="P22" s="90">
        <f t="shared" si="4"/>
        <v>0</v>
      </c>
      <c r="Q22" s="91">
        <f>N22*3+P22</f>
        <v>3</v>
      </c>
      <c r="R22" s="91">
        <f t="shared" si="5"/>
        <v>2</v>
      </c>
      <c r="S22" s="91">
        <f t="shared" si="5"/>
        <v>5</v>
      </c>
      <c r="T22" s="91">
        <f>IFERROR(R22-S22,"")</f>
        <v>-3</v>
      </c>
      <c r="U22" s="91">
        <v>3</v>
      </c>
    </row>
    <row r="23" spans="1:24" ht="22.5" customHeight="1">
      <c r="A23" s="92" t="s">
        <v>121</v>
      </c>
      <c r="B23" s="89">
        <f>IF(M20="","",M20)</f>
        <v>0</v>
      </c>
      <c r="C23" s="93" t="str">
        <f>IF(B23="","",IF(B23=D23,"△",IF(B23&gt;D23,"○","●")))</f>
        <v>●</v>
      </c>
      <c r="D23" s="88">
        <f>IF(K20="","",K20)</f>
        <v>9</v>
      </c>
      <c r="E23" s="86">
        <f>IF(M21="","",M21)</f>
        <v>1</v>
      </c>
      <c r="F23" s="93" t="str">
        <f>IF(E23="","",IF(E23=G23,"△",IF(E23&gt;G23,"○","●")))</f>
        <v>●</v>
      </c>
      <c r="G23" s="88">
        <f>IF(K21="","",K21)</f>
        <v>3</v>
      </c>
      <c r="H23" s="86">
        <f>IF(M22="","",M22)</f>
        <v>2</v>
      </c>
      <c r="I23" s="93" t="str">
        <f>IF(H23="","",IF(H23=J23,"△",IF(H23&gt;J23,"○","●")))</f>
        <v>○</v>
      </c>
      <c r="J23" s="88">
        <f>IF(K22="","",K22)</f>
        <v>0</v>
      </c>
      <c r="K23" s="133"/>
      <c r="L23" s="134"/>
      <c r="M23" s="135"/>
      <c r="N23" s="90">
        <f t="shared" si="4"/>
        <v>1</v>
      </c>
      <c r="O23" s="90">
        <f t="shared" si="4"/>
        <v>2</v>
      </c>
      <c r="P23" s="90">
        <f t="shared" si="4"/>
        <v>0</v>
      </c>
      <c r="Q23" s="91">
        <f>N23*3+P23</f>
        <v>3</v>
      </c>
      <c r="R23" s="91">
        <f t="shared" si="5"/>
        <v>3</v>
      </c>
      <c r="S23" s="91">
        <f t="shared" si="5"/>
        <v>12</v>
      </c>
      <c r="T23" s="91">
        <f>IFERROR(R23-S23,"")</f>
        <v>-9</v>
      </c>
      <c r="U23" s="91">
        <f>SUMPRODUCT(($Q$20:$Q$23*10^5+$T$20:$T$23&gt;Q23*10^5+T23)*1)+1</f>
        <v>4</v>
      </c>
    </row>
    <row r="24" spans="1:24" ht="22.5" customHeight="1">
      <c r="A24" s="78"/>
      <c r="B24" s="79" t="s">
        <v>8</v>
      </c>
      <c r="C24" s="80"/>
      <c r="D24" s="80" t="s">
        <v>9</v>
      </c>
      <c r="E24" s="80" t="s">
        <v>8</v>
      </c>
      <c r="F24" s="80"/>
      <c r="G24" s="80" t="s">
        <v>9</v>
      </c>
      <c r="H24" s="80" t="s">
        <v>8</v>
      </c>
      <c r="I24" s="80"/>
      <c r="J24" s="80" t="s">
        <v>9</v>
      </c>
      <c r="K24" s="80" t="s">
        <v>8</v>
      </c>
      <c r="L24" s="80"/>
      <c r="M24" s="80" t="s">
        <v>9</v>
      </c>
      <c r="N24" s="81" t="s">
        <v>78</v>
      </c>
      <c r="O24" s="81" t="s">
        <v>12</v>
      </c>
      <c r="P24" s="81" t="s">
        <v>13</v>
      </c>
      <c r="Q24" s="34"/>
      <c r="R24" s="34"/>
      <c r="S24" s="34"/>
      <c r="T24" s="34"/>
      <c r="U24" s="34"/>
    </row>
    <row r="25" spans="1:24" ht="22.5" customHeight="1">
      <c r="N25" s="96"/>
      <c r="O25" s="96"/>
      <c r="P25" s="136" t="s">
        <v>94</v>
      </c>
      <c r="Q25" s="137"/>
      <c r="R25" s="136" t="s">
        <v>95</v>
      </c>
      <c r="S25" s="137"/>
      <c r="T25" s="136" t="s">
        <v>96</v>
      </c>
      <c r="U25" s="137"/>
    </row>
    <row r="26" spans="1:24" ht="22.5" customHeight="1">
      <c r="A26" s="83" t="s">
        <v>75</v>
      </c>
      <c r="B26" s="130" t="str">
        <f>A27</f>
        <v>AVENDAホワイト</v>
      </c>
      <c r="C26" s="131"/>
      <c r="D26" s="132"/>
      <c r="E26" s="130" t="str">
        <f>A28</f>
        <v>スクール</v>
      </c>
      <c r="F26" s="131"/>
      <c r="G26" s="132"/>
      <c r="H26" s="130" t="str">
        <f>A29</f>
        <v>八　幡</v>
      </c>
      <c r="I26" s="131"/>
      <c r="J26" s="132"/>
      <c r="K26" s="130" t="str">
        <f>A30</f>
        <v>MATホワイト</v>
      </c>
      <c r="L26" s="131"/>
      <c r="M26" s="132"/>
      <c r="N26" s="84" t="s">
        <v>4</v>
      </c>
      <c r="O26" s="84" t="s">
        <v>5</v>
      </c>
      <c r="P26" s="84" t="s">
        <v>6</v>
      </c>
      <c r="Q26" s="84" t="s">
        <v>0</v>
      </c>
      <c r="R26" s="84" t="s">
        <v>1</v>
      </c>
      <c r="S26" s="84" t="s">
        <v>2</v>
      </c>
      <c r="T26" s="84" t="s">
        <v>7</v>
      </c>
      <c r="U26" s="84" t="s">
        <v>3</v>
      </c>
    </row>
    <row r="27" spans="1:24" ht="22.5" customHeight="1">
      <c r="A27" s="85" t="s">
        <v>149</v>
      </c>
      <c r="B27" s="133"/>
      <c r="C27" s="134"/>
      <c r="D27" s="135"/>
      <c r="E27" s="86">
        <v>4</v>
      </c>
      <c r="F27" s="87" t="str">
        <f>IF(E27="","",IF(E27=G27,"△",IF(E27&gt;G27,"○","●")))</f>
        <v>○</v>
      </c>
      <c r="G27" s="88">
        <v>1</v>
      </c>
      <c r="H27" s="86">
        <v>3</v>
      </c>
      <c r="I27" s="89" t="str">
        <f>IF(H27="","",IF(H27=J27,"△",IF(H27&gt;J27,"○","●")))</f>
        <v>○</v>
      </c>
      <c r="J27" s="88">
        <v>1</v>
      </c>
      <c r="K27" s="86">
        <v>4</v>
      </c>
      <c r="L27" s="89" t="str">
        <f>IF(K27="","",IF(K27=M27,"△",IF(K27&gt;M27,"○","●")))</f>
        <v>●</v>
      </c>
      <c r="M27" s="88">
        <v>6</v>
      </c>
      <c r="N27" s="90">
        <f t="shared" ref="N27:P30" si="6">COUNTIF($B27:$M27,N$31)</f>
        <v>2</v>
      </c>
      <c r="O27" s="90">
        <f t="shared" si="6"/>
        <v>1</v>
      </c>
      <c r="P27" s="90">
        <f t="shared" si="6"/>
        <v>0</v>
      </c>
      <c r="Q27" s="91">
        <f>N27*3+P27</f>
        <v>6</v>
      </c>
      <c r="R27" s="91">
        <f t="shared" ref="R27:S30" si="7">SUMIF($B$31:$M$31,R$26,$B27:$M27)</f>
        <v>11</v>
      </c>
      <c r="S27" s="97">
        <f t="shared" si="7"/>
        <v>8</v>
      </c>
      <c r="T27" s="91">
        <f>IFERROR(R27-S27,"")</f>
        <v>3</v>
      </c>
      <c r="U27" s="91">
        <f>SUMPRODUCT(($Q$27:$Q$30*10^5+$T$27:$T$30&gt;Q27*10^5+T27)*1)+1</f>
        <v>1</v>
      </c>
      <c r="V27" s="20"/>
    </row>
    <row r="28" spans="1:24" ht="22.5" customHeight="1">
      <c r="A28" s="85" t="s">
        <v>123</v>
      </c>
      <c r="B28" s="89">
        <f>IF(G27="","",G27)</f>
        <v>1</v>
      </c>
      <c r="C28" s="93" t="str">
        <f>IF(B28="","",IF(B28=D28,"△",IF(B28&gt;D28,"○","●")))</f>
        <v>●</v>
      </c>
      <c r="D28" s="88">
        <f>IF(E27="","",E27)</f>
        <v>4</v>
      </c>
      <c r="E28" s="133"/>
      <c r="F28" s="134"/>
      <c r="G28" s="135"/>
      <c r="H28" s="86">
        <v>1</v>
      </c>
      <c r="I28" s="89" t="str">
        <f>IF(H28="","",IF(H28=J28,"△",IF(H28&gt;J28,"○","●")))</f>
        <v>○</v>
      </c>
      <c r="J28" s="94">
        <v>0</v>
      </c>
      <c r="K28" s="95">
        <v>3</v>
      </c>
      <c r="L28" s="89" t="str">
        <f>IF(K28="","",IF(K28=M28,"△",IF(K28&gt;M28,"○","●")))</f>
        <v>○</v>
      </c>
      <c r="M28" s="88">
        <v>0</v>
      </c>
      <c r="N28" s="90">
        <f t="shared" si="6"/>
        <v>2</v>
      </c>
      <c r="O28" s="90">
        <f t="shared" si="6"/>
        <v>1</v>
      </c>
      <c r="P28" s="90">
        <f t="shared" si="6"/>
        <v>0</v>
      </c>
      <c r="Q28" s="91">
        <f>N28*3+P28</f>
        <v>6</v>
      </c>
      <c r="R28" s="91">
        <f t="shared" si="7"/>
        <v>5</v>
      </c>
      <c r="S28" s="91">
        <f t="shared" si="7"/>
        <v>4</v>
      </c>
      <c r="T28" s="91">
        <f>IFERROR(R28-S28,"")</f>
        <v>1</v>
      </c>
      <c r="U28" s="91">
        <f>SUMPRODUCT(($Q$27:$Q$30*10^5+$T$27:$T$30&gt;Q28*10^5+T28)*1)+1</f>
        <v>2</v>
      </c>
      <c r="V28" s="20"/>
    </row>
    <row r="29" spans="1:24" ht="22.5" customHeight="1">
      <c r="A29" s="85" t="s">
        <v>124</v>
      </c>
      <c r="B29" s="89">
        <f>IF(J27="","",J27)</f>
        <v>1</v>
      </c>
      <c r="C29" s="93" t="str">
        <f>IF(B29="","",IF(B29=D29,"△",IF(B29&gt;D29,"○","●")))</f>
        <v>●</v>
      </c>
      <c r="D29" s="88">
        <f>IF(H27="","",H27)</f>
        <v>3</v>
      </c>
      <c r="E29" s="86">
        <f>IF(J28="","",J28)</f>
        <v>0</v>
      </c>
      <c r="F29" s="93" t="str">
        <f>IF(E29="","",IF(E29=G29,"△",IF(E29&gt;G29,"○","●")))</f>
        <v>●</v>
      </c>
      <c r="G29" s="88">
        <f>IF(H28="","",H28)</f>
        <v>1</v>
      </c>
      <c r="H29" s="133"/>
      <c r="I29" s="134"/>
      <c r="J29" s="135"/>
      <c r="K29" s="86">
        <v>2</v>
      </c>
      <c r="L29" s="89" t="str">
        <f>IF(K29="","",IF(K29=M29,"△",IF(K29&gt;M29,"○","●")))</f>
        <v>○</v>
      </c>
      <c r="M29" s="88">
        <v>1</v>
      </c>
      <c r="N29" s="90">
        <f t="shared" si="6"/>
        <v>1</v>
      </c>
      <c r="O29" s="90">
        <f t="shared" si="6"/>
        <v>2</v>
      </c>
      <c r="P29" s="90">
        <f t="shared" si="6"/>
        <v>0</v>
      </c>
      <c r="Q29" s="91">
        <f>N29*3+P29</f>
        <v>3</v>
      </c>
      <c r="R29" s="91">
        <f t="shared" si="7"/>
        <v>3</v>
      </c>
      <c r="S29" s="91">
        <f t="shared" si="7"/>
        <v>5</v>
      </c>
      <c r="T29" s="91">
        <f>IFERROR(R29-S29,"")</f>
        <v>-2</v>
      </c>
      <c r="U29" s="91">
        <f>SUMPRODUCT(($Q$27:$Q$30*10^5+$T$27:$T$30&gt;Q29*10^5+T29)*1)+1</f>
        <v>3</v>
      </c>
      <c r="V29" s="20"/>
    </row>
    <row r="30" spans="1:24" ht="22.5" customHeight="1">
      <c r="A30" s="85" t="s">
        <v>150</v>
      </c>
      <c r="B30" s="89">
        <f>IF(M27="","",M27)</f>
        <v>6</v>
      </c>
      <c r="C30" s="93" t="str">
        <f>IF(B30="","",IF(B30=D30,"△",IF(B30&gt;D30,"○","●")))</f>
        <v>○</v>
      </c>
      <c r="D30" s="88">
        <f>IF(K27="","",K27)</f>
        <v>4</v>
      </c>
      <c r="E30" s="86">
        <f>IF(M28="","",M28)</f>
        <v>0</v>
      </c>
      <c r="F30" s="93" t="str">
        <f>IF(E30="","",IF(E30=G30,"△",IF(E30&gt;G30,"○","●")))</f>
        <v>●</v>
      </c>
      <c r="G30" s="88">
        <f>IF(K28="","",K28)</f>
        <v>3</v>
      </c>
      <c r="H30" s="86">
        <f>IF(M29="","",M29)</f>
        <v>1</v>
      </c>
      <c r="I30" s="93" t="str">
        <f>IF(H30="","",IF(H30=J30,"△",IF(H30&gt;J30,"○","●")))</f>
        <v>●</v>
      </c>
      <c r="J30" s="88">
        <f>IF(K29="","",K29)</f>
        <v>2</v>
      </c>
      <c r="K30" s="133"/>
      <c r="L30" s="134"/>
      <c r="M30" s="135"/>
      <c r="N30" s="90">
        <f t="shared" si="6"/>
        <v>1</v>
      </c>
      <c r="O30" s="90">
        <f t="shared" si="6"/>
        <v>2</v>
      </c>
      <c r="P30" s="90">
        <f t="shared" si="6"/>
        <v>0</v>
      </c>
      <c r="Q30" s="91">
        <f>N30*3+P30</f>
        <v>3</v>
      </c>
      <c r="R30" s="91">
        <f t="shared" si="7"/>
        <v>7</v>
      </c>
      <c r="S30" s="91">
        <f t="shared" si="7"/>
        <v>9</v>
      </c>
      <c r="T30" s="91">
        <f>IFERROR(R30-S30,"")</f>
        <v>-2</v>
      </c>
      <c r="U30" s="91">
        <v>4</v>
      </c>
      <c r="V30" s="20"/>
    </row>
    <row r="31" spans="1:24" ht="22.5" customHeight="1">
      <c r="A31" s="78"/>
      <c r="B31" s="79" t="s">
        <v>8</v>
      </c>
      <c r="C31" s="80"/>
      <c r="D31" s="80" t="s">
        <v>9</v>
      </c>
      <c r="E31" s="80" t="s">
        <v>8</v>
      </c>
      <c r="F31" s="80"/>
      <c r="G31" s="80" t="s">
        <v>9</v>
      </c>
      <c r="H31" s="80" t="s">
        <v>8</v>
      </c>
      <c r="I31" s="80"/>
      <c r="J31" s="80" t="s">
        <v>9</v>
      </c>
      <c r="K31" s="80" t="s">
        <v>8</v>
      </c>
      <c r="L31" s="80"/>
      <c r="M31" s="80" t="s">
        <v>9</v>
      </c>
      <c r="N31" s="81" t="s">
        <v>78</v>
      </c>
      <c r="O31" s="81" t="s">
        <v>12</v>
      </c>
      <c r="P31" s="81" t="s">
        <v>13</v>
      </c>
      <c r="Q31" s="34"/>
      <c r="R31" s="34"/>
      <c r="S31" s="34"/>
      <c r="T31" s="34"/>
      <c r="U31" s="34"/>
      <c r="V31" s="20"/>
    </row>
    <row r="32" spans="1:24" ht="22.5" customHeight="1">
      <c r="A32" s="78"/>
      <c r="B32" s="79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2"/>
      <c r="O32" s="82"/>
      <c r="P32" s="136" t="s">
        <v>94</v>
      </c>
      <c r="Q32" s="137"/>
      <c r="R32" s="136" t="s">
        <v>95</v>
      </c>
      <c r="S32" s="137"/>
      <c r="T32" s="136" t="s">
        <v>96</v>
      </c>
      <c r="U32" s="137"/>
      <c r="V32" s="69"/>
      <c r="W32" s="68"/>
      <c r="X32" s="69"/>
    </row>
    <row r="33" spans="1:26" ht="22.5" customHeight="1">
      <c r="A33" s="83" t="s">
        <v>15</v>
      </c>
      <c r="B33" s="130" t="str">
        <f>A34</f>
        <v>AVENDAライム</v>
      </c>
      <c r="C33" s="131"/>
      <c r="D33" s="132"/>
      <c r="E33" s="130" t="str">
        <f>A35</f>
        <v>ジュニU12</v>
      </c>
      <c r="F33" s="131"/>
      <c r="G33" s="132"/>
      <c r="H33" s="130" t="str">
        <f>A36</f>
        <v>八　雲</v>
      </c>
      <c r="I33" s="131"/>
      <c r="J33" s="132"/>
      <c r="K33" s="130" t="str">
        <f>A37</f>
        <v>ＲＩＯＭＡＲ</v>
      </c>
      <c r="L33" s="131"/>
      <c r="M33" s="132"/>
      <c r="N33" s="84" t="s">
        <v>4</v>
      </c>
      <c r="O33" s="84" t="s">
        <v>5</v>
      </c>
      <c r="P33" s="84" t="s">
        <v>6</v>
      </c>
      <c r="Q33" s="84" t="s">
        <v>0</v>
      </c>
      <c r="R33" s="84" t="s">
        <v>1</v>
      </c>
      <c r="S33" s="84" t="s">
        <v>2</v>
      </c>
      <c r="T33" s="84" t="s">
        <v>7</v>
      </c>
      <c r="U33" s="84" t="s">
        <v>3</v>
      </c>
      <c r="V33" s="67"/>
      <c r="W33" s="67"/>
      <c r="X33" s="67"/>
    </row>
    <row r="34" spans="1:26" ht="22.5" customHeight="1">
      <c r="A34" s="85" t="s">
        <v>151</v>
      </c>
      <c r="B34" s="133"/>
      <c r="C34" s="134"/>
      <c r="D34" s="135"/>
      <c r="E34" s="86">
        <v>1</v>
      </c>
      <c r="F34" s="87" t="str">
        <f>IF(E34="","",IF(E34=G34,"△",IF(E34&gt;G34,"○","●")))</f>
        <v>○</v>
      </c>
      <c r="G34" s="88">
        <v>0</v>
      </c>
      <c r="H34" s="86">
        <v>0</v>
      </c>
      <c r="I34" s="89" t="str">
        <f>IF(H34="","",IF(H34=J34,"△",IF(H34&gt;J34,"○","●")))</f>
        <v>△</v>
      </c>
      <c r="J34" s="88">
        <v>0</v>
      </c>
      <c r="K34" s="86">
        <v>1</v>
      </c>
      <c r="L34" s="89" t="str">
        <f>IF(K34="","",IF(K34=M34,"△",IF(K34&gt;M34,"○","●")))</f>
        <v>○</v>
      </c>
      <c r="M34" s="88">
        <v>0</v>
      </c>
      <c r="N34" s="90">
        <f t="shared" ref="N34:P37" si="8">COUNTIF($B34:$M34,N$38)</f>
        <v>2</v>
      </c>
      <c r="O34" s="90">
        <f t="shared" si="8"/>
        <v>0</v>
      </c>
      <c r="P34" s="90">
        <f t="shared" si="8"/>
        <v>1</v>
      </c>
      <c r="Q34" s="91">
        <f>N34*3+P34</f>
        <v>7</v>
      </c>
      <c r="R34" s="91">
        <f t="shared" ref="R34:S37" si="9">SUMIF($B$38:$M$38,R$33,$B34:$M34)</f>
        <v>2</v>
      </c>
      <c r="S34" s="91">
        <f t="shared" si="9"/>
        <v>0</v>
      </c>
      <c r="T34" s="91">
        <f>IFERROR(R34-S34,"")</f>
        <v>2</v>
      </c>
      <c r="U34" s="91" cm="1">
        <f t="array" ref="U34">SUMPRODUCT(($Q$34:$Q$37*10^5+$T$34:$T$37&gt;Q34*10^5+T34)*1)+1</f>
        <v>1</v>
      </c>
      <c r="V34" s="66"/>
      <c r="W34" s="66"/>
      <c r="X34" s="66"/>
    </row>
    <row r="35" spans="1:26" ht="22.5" customHeight="1">
      <c r="A35" s="92" t="s">
        <v>137</v>
      </c>
      <c r="B35" s="89">
        <f>IF(G34="","",G34)</f>
        <v>0</v>
      </c>
      <c r="C35" s="93" t="str">
        <f>IF(B35="","",IF(B35=D35,"△",IF(B35&gt;D35,"○","●")))</f>
        <v>●</v>
      </c>
      <c r="D35" s="88">
        <f>IF(E34="","",E34)</f>
        <v>1</v>
      </c>
      <c r="E35" s="133"/>
      <c r="F35" s="134"/>
      <c r="G35" s="135"/>
      <c r="H35" s="86">
        <v>3</v>
      </c>
      <c r="I35" s="89" t="str">
        <f>IF(H35="","",IF(H35=J35,"△",IF(H35&gt;J35,"○","●")))</f>
        <v>○</v>
      </c>
      <c r="J35" s="94">
        <v>1</v>
      </c>
      <c r="K35" s="95">
        <v>10</v>
      </c>
      <c r="L35" s="89" t="str">
        <f>IF(K35="","",IF(K35=M35,"△",IF(K35&gt;M35,"○","●")))</f>
        <v>○</v>
      </c>
      <c r="M35" s="88">
        <v>0</v>
      </c>
      <c r="N35" s="90">
        <f t="shared" si="8"/>
        <v>2</v>
      </c>
      <c r="O35" s="90">
        <f t="shared" si="8"/>
        <v>1</v>
      </c>
      <c r="P35" s="90">
        <f t="shared" si="8"/>
        <v>0</v>
      </c>
      <c r="Q35" s="91">
        <f>N35*3+P35</f>
        <v>6</v>
      </c>
      <c r="R35" s="91">
        <f t="shared" si="9"/>
        <v>13</v>
      </c>
      <c r="S35" s="91">
        <f t="shared" si="9"/>
        <v>2</v>
      </c>
      <c r="T35" s="91">
        <f>IFERROR(R35-S35,"")</f>
        <v>11</v>
      </c>
      <c r="U35" s="91">
        <f>SUMPRODUCT(($Q$34:$Q$37*10^5+$T$34:$T$37&gt;Q35*10^5+T35)*1)+1</f>
        <v>2</v>
      </c>
      <c r="V35" s="66"/>
      <c r="W35" s="66"/>
      <c r="X35" s="66"/>
    </row>
    <row r="36" spans="1:26" ht="22.5" customHeight="1">
      <c r="A36" s="92" t="s">
        <v>125</v>
      </c>
      <c r="B36" s="89">
        <f>IF(J34="","",J34)</f>
        <v>0</v>
      </c>
      <c r="C36" s="93" t="str">
        <f>IF(B36="","",IF(B36=D36,"△",IF(B36&gt;D36,"○","●")))</f>
        <v>△</v>
      </c>
      <c r="D36" s="88">
        <f>IF(H34="","",H34)</f>
        <v>0</v>
      </c>
      <c r="E36" s="86">
        <f>IF(J35="","",J35)</f>
        <v>1</v>
      </c>
      <c r="F36" s="93" t="str">
        <f>IF(E36="","",IF(E36=G36,"△",IF(E36&gt;G36,"○","●")))</f>
        <v>●</v>
      </c>
      <c r="G36" s="88">
        <f>IF(H35="","",H35)</f>
        <v>3</v>
      </c>
      <c r="H36" s="133"/>
      <c r="I36" s="134"/>
      <c r="J36" s="135"/>
      <c r="K36" s="86">
        <v>3</v>
      </c>
      <c r="L36" s="89" t="str">
        <f>IF(K36="","",IF(K36=M36,"△",IF(K36&gt;M36,"○","●")))</f>
        <v>○</v>
      </c>
      <c r="M36" s="88">
        <v>0</v>
      </c>
      <c r="N36" s="90">
        <f t="shared" si="8"/>
        <v>1</v>
      </c>
      <c r="O36" s="90">
        <f t="shared" si="8"/>
        <v>1</v>
      </c>
      <c r="P36" s="90">
        <f t="shared" si="8"/>
        <v>1</v>
      </c>
      <c r="Q36" s="91">
        <f>N36*3+P36</f>
        <v>4</v>
      </c>
      <c r="R36" s="91">
        <f t="shared" si="9"/>
        <v>4</v>
      </c>
      <c r="S36" s="91">
        <f t="shared" si="9"/>
        <v>3</v>
      </c>
      <c r="T36" s="91">
        <f>IFERROR(R36-S36,"")</f>
        <v>1</v>
      </c>
      <c r="U36" s="91">
        <f>SUMPRODUCT(($Q$34:$Q$37*10^5+$T$34:$T$37&gt;Q36*10^5+T36)*1)+1</f>
        <v>3</v>
      </c>
      <c r="V36" s="66"/>
      <c r="W36" s="66"/>
      <c r="X36" s="66"/>
    </row>
    <row r="37" spans="1:26" ht="22.5" customHeight="1">
      <c r="A37" s="92" t="s">
        <v>138</v>
      </c>
      <c r="B37" s="89">
        <f>IF(M34="","",M34)</f>
        <v>0</v>
      </c>
      <c r="C37" s="93" t="str">
        <f>IF(B37="","",IF(B37=D37,"△",IF(B37&gt;D37,"○","●")))</f>
        <v>●</v>
      </c>
      <c r="D37" s="88">
        <f>IF(K34="","",K34)</f>
        <v>1</v>
      </c>
      <c r="E37" s="86">
        <f>IF(M35="","",M35)</f>
        <v>0</v>
      </c>
      <c r="F37" s="93" t="str">
        <f>IF(E37="","",IF(E37=G37,"△",IF(E37&gt;G37,"○","●")))</f>
        <v>●</v>
      </c>
      <c r="G37" s="88">
        <f>IF(K35="","",K35)</f>
        <v>10</v>
      </c>
      <c r="H37" s="86">
        <f>IF(M36="","",M36)</f>
        <v>0</v>
      </c>
      <c r="I37" s="93" t="str">
        <f>IF(H37="","",IF(H37=J37,"△",IF(H37&gt;J37,"○","●")))</f>
        <v>●</v>
      </c>
      <c r="J37" s="88">
        <f>IF(K36="","",K36)</f>
        <v>3</v>
      </c>
      <c r="K37" s="133"/>
      <c r="L37" s="134"/>
      <c r="M37" s="135"/>
      <c r="N37" s="90">
        <f t="shared" si="8"/>
        <v>0</v>
      </c>
      <c r="O37" s="90">
        <f t="shared" si="8"/>
        <v>3</v>
      </c>
      <c r="P37" s="90">
        <f t="shared" si="8"/>
        <v>0</v>
      </c>
      <c r="Q37" s="91">
        <f>N37*3+P37</f>
        <v>0</v>
      </c>
      <c r="R37" s="91">
        <f t="shared" si="9"/>
        <v>0</v>
      </c>
      <c r="S37" s="91">
        <f t="shared" si="9"/>
        <v>14</v>
      </c>
      <c r="T37" s="91">
        <f>IFERROR(R37-S37,"")</f>
        <v>-14</v>
      </c>
      <c r="U37" s="91">
        <f>SUMPRODUCT(($Q$34:$Q$37*10^5+$T$34:$T$37&gt;Q37*10^5+T37)*1)+1</f>
        <v>4</v>
      </c>
      <c r="V37" s="66"/>
      <c r="W37" s="66"/>
      <c r="X37" s="66"/>
    </row>
    <row r="38" spans="1:26" ht="22.5" customHeight="1">
      <c r="A38" s="78"/>
      <c r="B38" s="79" t="s">
        <v>8</v>
      </c>
      <c r="C38" s="80"/>
      <c r="D38" s="80" t="s">
        <v>9</v>
      </c>
      <c r="E38" s="80" t="s">
        <v>8</v>
      </c>
      <c r="F38" s="80"/>
      <c r="G38" s="80" t="s">
        <v>9</v>
      </c>
      <c r="H38" s="80" t="s">
        <v>8</v>
      </c>
      <c r="I38" s="80"/>
      <c r="J38" s="80" t="s">
        <v>9</v>
      </c>
      <c r="K38" s="80" t="s">
        <v>8</v>
      </c>
      <c r="L38" s="80"/>
      <c r="M38" s="80" t="s">
        <v>9</v>
      </c>
      <c r="N38" s="81" t="s">
        <v>78</v>
      </c>
      <c r="O38" s="81" t="s">
        <v>12</v>
      </c>
      <c r="P38" s="81" t="s">
        <v>13</v>
      </c>
      <c r="Q38" s="34"/>
      <c r="R38" s="34"/>
      <c r="S38" s="34"/>
      <c r="T38" s="34"/>
      <c r="U38" s="34"/>
      <c r="V38" s="66"/>
      <c r="W38" s="66"/>
      <c r="X38" s="66"/>
    </row>
    <row r="39" spans="1:26" ht="22.5" customHeight="1">
      <c r="A39" s="78"/>
      <c r="B39" s="79"/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2"/>
      <c r="O39" s="82"/>
      <c r="P39" s="136" t="s">
        <v>94</v>
      </c>
      <c r="Q39" s="137"/>
      <c r="R39" s="136" t="s">
        <v>95</v>
      </c>
      <c r="S39" s="137"/>
      <c r="T39" s="136" t="s">
        <v>96</v>
      </c>
      <c r="U39" s="137"/>
    </row>
    <row r="40" spans="1:26" ht="22.5" customHeight="1">
      <c r="A40" s="83" t="s">
        <v>16</v>
      </c>
      <c r="B40" s="130" t="str">
        <f>A41</f>
        <v>プレイフルジュニア</v>
      </c>
      <c r="C40" s="131"/>
      <c r="D40" s="132"/>
      <c r="E40" s="130" t="str">
        <f>A42</f>
        <v>AVENDAブラック</v>
      </c>
      <c r="F40" s="131"/>
      <c r="G40" s="132"/>
      <c r="H40" s="130" t="str">
        <f>A43</f>
        <v>西部フェアネスNOSS</v>
      </c>
      <c r="I40" s="131"/>
      <c r="J40" s="132"/>
      <c r="K40" s="130" t="str">
        <f>A44</f>
        <v>乙　部</v>
      </c>
      <c r="L40" s="131"/>
      <c r="M40" s="132"/>
      <c r="N40" s="84" t="s">
        <v>4</v>
      </c>
      <c r="O40" s="84" t="s">
        <v>5</v>
      </c>
      <c r="P40" s="84" t="s">
        <v>6</v>
      </c>
      <c r="Q40" s="84" t="s">
        <v>0</v>
      </c>
      <c r="R40" s="84" t="s">
        <v>1</v>
      </c>
      <c r="S40" s="84" t="s">
        <v>2</v>
      </c>
      <c r="T40" s="84" t="s">
        <v>7</v>
      </c>
      <c r="U40" s="84" t="s">
        <v>3</v>
      </c>
    </row>
    <row r="41" spans="1:26" ht="22.5" customHeight="1">
      <c r="A41" s="85" t="s">
        <v>127</v>
      </c>
      <c r="B41" s="133"/>
      <c r="C41" s="134"/>
      <c r="D41" s="135"/>
      <c r="E41" s="86">
        <v>3</v>
      </c>
      <c r="F41" s="87" t="str">
        <f>IF(E41="","",IF(E41=G41,"△",IF(E41&gt;G41,"○","●")))</f>
        <v>○</v>
      </c>
      <c r="G41" s="88">
        <v>1</v>
      </c>
      <c r="H41" s="86">
        <v>8</v>
      </c>
      <c r="I41" s="89" t="str">
        <f>IF(H41="","",IF(H41=J41,"△",IF(H41&gt;J41,"○","●")))</f>
        <v>○</v>
      </c>
      <c r="J41" s="88">
        <v>0</v>
      </c>
      <c r="K41" s="86">
        <v>3</v>
      </c>
      <c r="L41" s="89" t="str">
        <f>IF(K41="","",IF(K41=M41,"△",IF(K41&gt;M41,"○","●")))</f>
        <v>○</v>
      </c>
      <c r="M41" s="88">
        <v>0</v>
      </c>
      <c r="N41" s="90">
        <f t="shared" ref="N41:P44" si="10">COUNTIF($B41:$M41,N$45)</f>
        <v>3</v>
      </c>
      <c r="O41" s="90">
        <f t="shared" si="10"/>
        <v>0</v>
      </c>
      <c r="P41" s="90">
        <f t="shared" si="10"/>
        <v>0</v>
      </c>
      <c r="Q41" s="91">
        <f>N41*3+P41</f>
        <v>9</v>
      </c>
      <c r="R41" s="91">
        <f>SUMIF($B$45:$M$45,R$40,$B41:$M41)</f>
        <v>14</v>
      </c>
      <c r="S41" s="91">
        <f t="shared" ref="R41:S44" si="11">SUMIF($B$45:$M$45,S$40,$B41:$M41)</f>
        <v>1</v>
      </c>
      <c r="T41" s="91">
        <f>IFERROR(R41-S41,"")</f>
        <v>13</v>
      </c>
      <c r="U41" s="91" cm="1">
        <f t="array" ref="U41">SUMPRODUCT(($Q$41:$Q$44*10^5+$T$41:$T$44&gt;Q41*10^5+T41)*1)+1</f>
        <v>1</v>
      </c>
    </row>
    <row r="42" spans="1:26" ht="22.5" customHeight="1">
      <c r="A42" s="92" t="s">
        <v>152</v>
      </c>
      <c r="B42" s="89">
        <f>IF(G41="","",G41)</f>
        <v>1</v>
      </c>
      <c r="C42" s="93" t="str">
        <f>IF(B42="","",IF(B42=D42,"△",IF(B42&gt;D42,"○","●")))</f>
        <v>●</v>
      </c>
      <c r="D42" s="88">
        <f>IF(E41="","",E41)</f>
        <v>3</v>
      </c>
      <c r="E42" s="133"/>
      <c r="F42" s="134"/>
      <c r="G42" s="135"/>
      <c r="H42" s="86">
        <v>5</v>
      </c>
      <c r="I42" s="89" t="str">
        <f>IF(H42="","",IF(H42=J42,"△",IF(H42&gt;J42,"○","●")))</f>
        <v>○</v>
      </c>
      <c r="J42" s="94">
        <v>2</v>
      </c>
      <c r="K42" s="95">
        <v>8</v>
      </c>
      <c r="L42" s="89" t="str">
        <f>IF(K42="","",IF(K42=M42,"△",IF(K42&gt;M42,"○","●")))</f>
        <v>○</v>
      </c>
      <c r="M42" s="88">
        <v>0</v>
      </c>
      <c r="N42" s="90">
        <f t="shared" si="10"/>
        <v>2</v>
      </c>
      <c r="O42" s="90">
        <f t="shared" si="10"/>
        <v>1</v>
      </c>
      <c r="P42" s="90">
        <f t="shared" si="10"/>
        <v>0</v>
      </c>
      <c r="Q42" s="91">
        <f>N42*3+P42</f>
        <v>6</v>
      </c>
      <c r="R42" s="91">
        <f t="shared" si="11"/>
        <v>14</v>
      </c>
      <c r="S42" s="91">
        <f t="shared" si="11"/>
        <v>5</v>
      </c>
      <c r="T42" s="91">
        <f>IFERROR(R42-S42,"")</f>
        <v>9</v>
      </c>
      <c r="U42" s="91">
        <f>SUMPRODUCT(($Q$41:$Q$44*10^5+$T$41:$T$44&gt;Q42*10^5+T42)*1)+1</f>
        <v>2</v>
      </c>
    </row>
    <row r="43" spans="1:26" ht="22.5" customHeight="1">
      <c r="A43" s="92" t="s">
        <v>142</v>
      </c>
      <c r="B43" s="89">
        <f>IF(J41="","",J41)</f>
        <v>0</v>
      </c>
      <c r="C43" s="93" t="str">
        <f>IF(B43="","",IF(B43=D43,"△",IF(B43&gt;D43,"○","●")))</f>
        <v>●</v>
      </c>
      <c r="D43" s="88">
        <f>IF(H41="","",H41)</f>
        <v>8</v>
      </c>
      <c r="E43" s="86">
        <f>IF(J42="","",J42)</f>
        <v>2</v>
      </c>
      <c r="F43" s="93" t="str">
        <f>IF(E43="","",IF(E43=G43,"△",IF(E43&gt;G43,"○","●")))</f>
        <v>●</v>
      </c>
      <c r="G43" s="88">
        <f>IF(H42="","",H42)</f>
        <v>5</v>
      </c>
      <c r="H43" s="133"/>
      <c r="I43" s="134"/>
      <c r="J43" s="135"/>
      <c r="K43" s="86">
        <v>4</v>
      </c>
      <c r="L43" s="89" t="str">
        <f>IF(K43="","",IF(K43=M43,"△",IF(K43&gt;M43,"○","●")))</f>
        <v>○</v>
      </c>
      <c r="M43" s="88">
        <v>1</v>
      </c>
      <c r="N43" s="90">
        <f t="shared" si="10"/>
        <v>1</v>
      </c>
      <c r="O43" s="90">
        <f t="shared" si="10"/>
        <v>2</v>
      </c>
      <c r="P43" s="90">
        <f t="shared" si="10"/>
        <v>0</v>
      </c>
      <c r="Q43" s="91">
        <f>N43*3+P43</f>
        <v>3</v>
      </c>
      <c r="R43" s="91">
        <f t="shared" si="11"/>
        <v>6</v>
      </c>
      <c r="S43" s="91">
        <f t="shared" si="11"/>
        <v>14</v>
      </c>
      <c r="T43" s="91">
        <f>IFERROR(R43-S43,"")</f>
        <v>-8</v>
      </c>
      <c r="U43" s="91">
        <f>SUMPRODUCT(($Q$41:$Q$44*10^5+$T$41:$T$44&gt;Q43*10^5+T43)*1)+1</f>
        <v>3</v>
      </c>
    </row>
    <row r="44" spans="1:26" ht="22.5" customHeight="1">
      <c r="A44" s="92" t="s">
        <v>126</v>
      </c>
      <c r="B44" s="89">
        <f>IF(M41="","",M41)</f>
        <v>0</v>
      </c>
      <c r="C44" s="93" t="str">
        <f>IF(B44="","",IF(B44=D44,"△",IF(B44&gt;D44,"○","●")))</f>
        <v>●</v>
      </c>
      <c r="D44" s="88">
        <f>IF(K41="","",K41)</f>
        <v>3</v>
      </c>
      <c r="E44" s="86">
        <f>IF(M42="","",M42)</f>
        <v>0</v>
      </c>
      <c r="F44" s="93" t="str">
        <f>IF(E44="","",IF(E44=G44,"△",IF(E44&gt;G44,"○","●")))</f>
        <v>●</v>
      </c>
      <c r="G44" s="88">
        <f>IF(K42="","",K42)</f>
        <v>8</v>
      </c>
      <c r="H44" s="86">
        <f>IF(M43="","",M43)</f>
        <v>1</v>
      </c>
      <c r="I44" s="93" t="str">
        <f>IF(H44="","",IF(H44=J44,"△",IF(H44&gt;J44,"○","●")))</f>
        <v>●</v>
      </c>
      <c r="J44" s="88">
        <f>IF(K43="","",K43)</f>
        <v>4</v>
      </c>
      <c r="K44" s="133"/>
      <c r="L44" s="134"/>
      <c r="M44" s="135"/>
      <c r="N44" s="90">
        <f t="shared" si="10"/>
        <v>0</v>
      </c>
      <c r="O44" s="90">
        <f t="shared" si="10"/>
        <v>3</v>
      </c>
      <c r="P44" s="90">
        <f t="shared" si="10"/>
        <v>0</v>
      </c>
      <c r="Q44" s="91">
        <f>N44*3+P44</f>
        <v>0</v>
      </c>
      <c r="R44" s="91">
        <f t="shared" si="11"/>
        <v>1</v>
      </c>
      <c r="S44" s="91">
        <f t="shared" si="11"/>
        <v>15</v>
      </c>
      <c r="T44" s="91">
        <f>IFERROR(R44-S44,"")</f>
        <v>-14</v>
      </c>
      <c r="U44" s="91">
        <f>SUMPRODUCT(($Q$41:$Q$44*10^5+$T$41:$T$44&gt;Q44*10^5+T44)*1)+1</f>
        <v>4</v>
      </c>
    </row>
    <row r="45" spans="1:26" ht="22.5" customHeight="1">
      <c r="A45" s="78"/>
      <c r="B45" s="79" t="s">
        <v>8</v>
      </c>
      <c r="C45" s="80"/>
      <c r="D45" s="80" t="s">
        <v>9</v>
      </c>
      <c r="E45" s="80" t="s">
        <v>8</v>
      </c>
      <c r="F45" s="80"/>
      <c r="G45" s="80" t="s">
        <v>9</v>
      </c>
      <c r="H45" s="80" t="s">
        <v>8</v>
      </c>
      <c r="I45" s="80"/>
      <c r="J45" s="80" t="s">
        <v>9</v>
      </c>
      <c r="K45" s="80" t="s">
        <v>8</v>
      </c>
      <c r="L45" s="80"/>
      <c r="M45" s="80" t="s">
        <v>9</v>
      </c>
      <c r="N45" s="81" t="s">
        <v>78</v>
      </c>
      <c r="O45" s="81" t="s">
        <v>12</v>
      </c>
      <c r="P45" s="81" t="s">
        <v>13</v>
      </c>
      <c r="Q45" s="34"/>
      <c r="R45" s="34"/>
      <c r="S45" s="34"/>
      <c r="T45" s="34"/>
      <c r="U45" s="34"/>
    </row>
    <row r="46" spans="1:26" ht="22.5" customHeight="1">
      <c r="N46" s="96"/>
      <c r="O46" s="96"/>
      <c r="P46" s="136" t="s">
        <v>94</v>
      </c>
      <c r="Q46" s="137"/>
      <c r="R46" s="136" t="s">
        <v>95</v>
      </c>
      <c r="S46" s="137"/>
      <c r="T46" s="136" t="s">
        <v>96</v>
      </c>
      <c r="U46" s="137"/>
      <c r="W46" s="68"/>
      <c r="X46" s="69"/>
      <c r="Y46" s="20"/>
      <c r="Z46" s="20"/>
    </row>
    <row r="47" spans="1:26" ht="22.5" customHeight="1">
      <c r="A47" s="83" t="s">
        <v>76</v>
      </c>
      <c r="B47" s="130" t="str">
        <f>A48</f>
        <v>桔梗leaf</v>
      </c>
      <c r="C47" s="131"/>
      <c r="D47" s="132"/>
      <c r="E47" s="130" t="str">
        <f>A49</f>
        <v>フロンティア</v>
      </c>
      <c r="F47" s="131"/>
      <c r="G47" s="132"/>
      <c r="H47" s="130" t="str">
        <f>A50</f>
        <v>CORAZON</v>
      </c>
      <c r="I47" s="131"/>
      <c r="J47" s="132"/>
      <c r="K47" s="130" t="str">
        <f>A51</f>
        <v>イーグルU-11</v>
      </c>
      <c r="L47" s="131"/>
      <c r="M47" s="132"/>
      <c r="N47" s="84" t="s">
        <v>4</v>
      </c>
      <c r="O47" s="84" t="s">
        <v>5</v>
      </c>
      <c r="P47" s="84" t="s">
        <v>6</v>
      </c>
      <c r="Q47" s="84" t="s">
        <v>0</v>
      </c>
      <c r="R47" s="84" t="s">
        <v>1</v>
      </c>
      <c r="S47" s="84" t="s">
        <v>2</v>
      </c>
      <c r="T47" s="84" t="s">
        <v>7</v>
      </c>
      <c r="U47" s="84" t="s">
        <v>3</v>
      </c>
      <c r="W47" s="67"/>
      <c r="X47" s="67"/>
      <c r="Y47" s="20"/>
      <c r="Z47" s="20"/>
    </row>
    <row r="48" spans="1:26" ht="22.5" customHeight="1">
      <c r="A48" s="85" t="s">
        <v>130</v>
      </c>
      <c r="B48" s="133"/>
      <c r="C48" s="134"/>
      <c r="D48" s="135"/>
      <c r="E48" s="86">
        <v>3</v>
      </c>
      <c r="F48" s="87" t="str">
        <f>IF(E48="","",IF(E48=G48,"△",IF(E48&gt;G48,"○","●")))</f>
        <v>△</v>
      </c>
      <c r="G48" s="88">
        <v>3</v>
      </c>
      <c r="H48" s="86">
        <v>5</v>
      </c>
      <c r="I48" s="89" t="str">
        <f>IF(H48="","",IF(H48=J48,"△",IF(H48&gt;J48,"○","●")))</f>
        <v>○</v>
      </c>
      <c r="J48" s="88">
        <v>0</v>
      </c>
      <c r="K48" s="86">
        <v>10</v>
      </c>
      <c r="L48" s="89" t="str">
        <f>IF(K48="","",IF(K48=M48,"△",IF(K48&gt;M48,"○","●")))</f>
        <v>○</v>
      </c>
      <c r="M48" s="88">
        <v>0</v>
      </c>
      <c r="N48" s="90">
        <f t="shared" ref="N48:P51" si="12">COUNTIF($B48:$M48,N$52)</f>
        <v>2</v>
      </c>
      <c r="O48" s="90">
        <f t="shared" si="12"/>
        <v>0</v>
      </c>
      <c r="P48" s="90">
        <f t="shared" si="12"/>
        <v>1</v>
      </c>
      <c r="Q48" s="91">
        <f>N48*3+P48</f>
        <v>7</v>
      </c>
      <c r="R48" s="91">
        <f t="shared" ref="R48:S51" si="13">SUMIF($B$52:$M$52,R$47,$B48:$M48)</f>
        <v>18</v>
      </c>
      <c r="S48" s="97">
        <f t="shared" si="13"/>
        <v>3</v>
      </c>
      <c r="T48" s="91">
        <f>IFERROR(R48-S48,"")</f>
        <v>15</v>
      </c>
      <c r="U48" s="91" cm="1">
        <f t="array" ref="U48">SUMPRODUCT(($Q$48:$Q$51*10^5+$T$48:$T$51&gt;Q48*10^5+T48)*1)+1</f>
        <v>1</v>
      </c>
      <c r="V48" s="20"/>
      <c r="W48" s="66"/>
      <c r="X48" s="66"/>
      <c r="Y48" s="20"/>
      <c r="Z48" s="20"/>
    </row>
    <row r="49" spans="1:26" ht="22.5" customHeight="1">
      <c r="A49" s="92" t="s">
        <v>128</v>
      </c>
      <c r="B49" s="89">
        <f>IF(G48="","",G48)</f>
        <v>3</v>
      </c>
      <c r="C49" s="93" t="str">
        <f>IF(B49="","",IF(B49=D49,"△",IF(B49&gt;D49,"○","●")))</f>
        <v>△</v>
      </c>
      <c r="D49" s="88">
        <f>IF(E48="","",E48)</f>
        <v>3</v>
      </c>
      <c r="E49" s="133"/>
      <c r="F49" s="134"/>
      <c r="G49" s="135"/>
      <c r="H49" s="86">
        <v>2</v>
      </c>
      <c r="I49" s="89" t="str">
        <f>IF(H49="","",IF(H49=J49,"△",IF(H49&gt;J49,"○","●")))</f>
        <v>○</v>
      </c>
      <c r="J49" s="94">
        <v>1</v>
      </c>
      <c r="K49" s="95">
        <v>1</v>
      </c>
      <c r="L49" s="89" t="str">
        <f>IF(K49="","",IF(K49=M49,"△",IF(K49&gt;M49,"○","●")))</f>
        <v>○</v>
      </c>
      <c r="M49" s="88">
        <v>0</v>
      </c>
      <c r="N49" s="90">
        <f t="shared" si="12"/>
        <v>2</v>
      </c>
      <c r="O49" s="90">
        <f t="shared" si="12"/>
        <v>0</v>
      </c>
      <c r="P49" s="90">
        <f t="shared" si="12"/>
        <v>1</v>
      </c>
      <c r="Q49" s="91">
        <f>N49*3+P49</f>
        <v>7</v>
      </c>
      <c r="R49" s="91">
        <f t="shared" si="13"/>
        <v>6</v>
      </c>
      <c r="S49" s="91">
        <f t="shared" si="13"/>
        <v>4</v>
      </c>
      <c r="T49" s="91">
        <f>IFERROR(R49-S49,"")</f>
        <v>2</v>
      </c>
      <c r="U49" s="91">
        <f>SUMPRODUCT(($Q$48:$Q$51*10^5+$T$48:$T$51&gt;Q49*10^5+T49)*1)+1</f>
        <v>2</v>
      </c>
      <c r="V49" s="20"/>
      <c r="W49" s="66"/>
      <c r="X49" s="66"/>
      <c r="Y49" s="20"/>
      <c r="Z49" s="20"/>
    </row>
    <row r="50" spans="1:26" ht="22.5" customHeight="1">
      <c r="A50" s="92" t="s">
        <v>131</v>
      </c>
      <c r="B50" s="89">
        <f>IF(J48="","",J48)</f>
        <v>0</v>
      </c>
      <c r="C50" s="93" t="str">
        <f>IF(B50="","",IF(B50=D50,"△",IF(B50&gt;D50,"○","●")))</f>
        <v>●</v>
      </c>
      <c r="D50" s="88">
        <f>IF(H48="","",H48)</f>
        <v>5</v>
      </c>
      <c r="E50" s="86">
        <f>IF(J49="","",J49)</f>
        <v>1</v>
      </c>
      <c r="F50" s="93" t="str">
        <f>IF(E50="","",IF(E50=G50,"△",IF(E50&gt;G50,"○","●")))</f>
        <v>●</v>
      </c>
      <c r="G50" s="88">
        <f>IF(H49="","",H49)</f>
        <v>2</v>
      </c>
      <c r="H50" s="133"/>
      <c r="I50" s="134"/>
      <c r="J50" s="135"/>
      <c r="K50" s="86">
        <v>3</v>
      </c>
      <c r="L50" s="89" t="str">
        <f>IF(K50="","",IF(K50=M50,"△",IF(K50&gt;M50,"○","●")))</f>
        <v>△</v>
      </c>
      <c r="M50" s="88">
        <v>3</v>
      </c>
      <c r="N50" s="90">
        <f t="shared" si="12"/>
        <v>0</v>
      </c>
      <c r="O50" s="90">
        <f t="shared" si="12"/>
        <v>2</v>
      </c>
      <c r="P50" s="90">
        <f t="shared" si="12"/>
        <v>1</v>
      </c>
      <c r="Q50" s="91">
        <f>N50*3+P50</f>
        <v>1</v>
      </c>
      <c r="R50" s="91">
        <f t="shared" si="13"/>
        <v>4</v>
      </c>
      <c r="S50" s="91">
        <f t="shared" si="13"/>
        <v>10</v>
      </c>
      <c r="T50" s="91">
        <f>IFERROR(R50-S50,"")</f>
        <v>-6</v>
      </c>
      <c r="U50" s="91">
        <f>SUMPRODUCT(($Q$48:$Q$51*10^5+$T$48:$T$51&gt;Q50*10^5+T50)*1)+1</f>
        <v>3</v>
      </c>
      <c r="V50" s="20"/>
      <c r="W50" s="66"/>
      <c r="X50" s="66"/>
      <c r="Y50" s="20"/>
      <c r="Z50" s="20"/>
    </row>
    <row r="51" spans="1:26" ht="22.5" customHeight="1">
      <c r="A51" s="92" t="s">
        <v>129</v>
      </c>
      <c r="B51" s="89">
        <f>IF(M48="","",M48)</f>
        <v>0</v>
      </c>
      <c r="C51" s="93" t="str">
        <f>IF(B51="","",IF(B51=D51,"△",IF(B51&gt;D51,"○","●")))</f>
        <v>●</v>
      </c>
      <c r="D51" s="88">
        <f>IF(K48="","",K48)</f>
        <v>10</v>
      </c>
      <c r="E51" s="86">
        <f>IF(M49="","",M49)</f>
        <v>0</v>
      </c>
      <c r="F51" s="93" t="str">
        <f>IF(E51="","",IF(E51=G51,"△",IF(E51&gt;G51,"○","●")))</f>
        <v>●</v>
      </c>
      <c r="G51" s="88">
        <f>IF(K49="","",K49)</f>
        <v>1</v>
      </c>
      <c r="H51" s="86">
        <f>IF(M50="","",M50)</f>
        <v>3</v>
      </c>
      <c r="I51" s="93" t="str">
        <f>IF(H51="","",IF(H51=J51,"△",IF(H51&gt;J51,"○","●")))</f>
        <v>△</v>
      </c>
      <c r="J51" s="88">
        <f>IF(K50="","",K50)</f>
        <v>3</v>
      </c>
      <c r="K51" s="133"/>
      <c r="L51" s="134"/>
      <c r="M51" s="135"/>
      <c r="N51" s="90">
        <f t="shared" si="12"/>
        <v>0</v>
      </c>
      <c r="O51" s="90">
        <f t="shared" si="12"/>
        <v>2</v>
      </c>
      <c r="P51" s="90">
        <f t="shared" si="12"/>
        <v>1</v>
      </c>
      <c r="Q51" s="91">
        <f>N51*3+P51</f>
        <v>1</v>
      </c>
      <c r="R51" s="91">
        <f t="shared" si="13"/>
        <v>3</v>
      </c>
      <c r="S51" s="91">
        <f t="shared" si="13"/>
        <v>14</v>
      </c>
      <c r="T51" s="91">
        <f>IFERROR(R51-S51,"")</f>
        <v>-11</v>
      </c>
      <c r="U51" s="91">
        <f>SUMPRODUCT(($Q$48:$Q$51*10^5+$T$48:$T$51&gt;Q51*10^5+T51)*1)+1</f>
        <v>4</v>
      </c>
      <c r="V51" s="20"/>
      <c r="W51" s="66"/>
      <c r="X51" s="66"/>
      <c r="Y51" s="20"/>
      <c r="Z51" s="20"/>
    </row>
    <row r="52" spans="1:26" ht="22.5" customHeight="1">
      <c r="A52" s="78"/>
      <c r="B52" s="79" t="s">
        <v>8</v>
      </c>
      <c r="C52" s="80"/>
      <c r="D52" s="80" t="s">
        <v>9</v>
      </c>
      <c r="E52" s="80" t="s">
        <v>8</v>
      </c>
      <c r="F52" s="80"/>
      <c r="G52" s="80" t="s">
        <v>9</v>
      </c>
      <c r="H52" s="80" t="s">
        <v>8</v>
      </c>
      <c r="I52" s="80"/>
      <c r="J52" s="80" t="s">
        <v>9</v>
      </c>
      <c r="K52" s="80" t="s">
        <v>8</v>
      </c>
      <c r="L52" s="80"/>
      <c r="M52" s="80" t="s">
        <v>9</v>
      </c>
      <c r="N52" s="81" t="s">
        <v>78</v>
      </c>
      <c r="O52" s="81" t="s">
        <v>12</v>
      </c>
      <c r="P52" s="81" t="s">
        <v>13</v>
      </c>
      <c r="Q52" s="34"/>
      <c r="R52" s="34"/>
      <c r="S52" s="34"/>
      <c r="T52" s="34"/>
      <c r="U52" s="34"/>
      <c r="V52" s="20"/>
      <c r="W52" s="66"/>
      <c r="X52" s="66"/>
      <c r="Y52" s="20"/>
      <c r="Z52" s="20"/>
    </row>
    <row r="53" spans="1:26" ht="22.5" customHeight="1">
      <c r="A53" s="78"/>
      <c r="B53" s="79"/>
      <c r="C53" s="80"/>
      <c r="D53" s="80"/>
      <c r="E53" s="80"/>
      <c r="F53" s="80"/>
      <c r="G53" s="80"/>
      <c r="H53" s="80"/>
      <c r="I53" s="80"/>
      <c r="J53" s="80"/>
      <c r="K53" s="80"/>
      <c r="L53" s="80"/>
      <c r="M53" s="80"/>
      <c r="N53" s="82"/>
      <c r="O53" s="82"/>
      <c r="P53" s="136" t="s">
        <v>94</v>
      </c>
      <c r="Q53" s="137"/>
      <c r="R53" s="136" t="s">
        <v>95</v>
      </c>
      <c r="S53" s="137"/>
      <c r="T53" s="136" t="s">
        <v>96</v>
      </c>
      <c r="U53" s="137"/>
    </row>
    <row r="54" spans="1:26" ht="22.5" customHeight="1">
      <c r="A54" s="83" t="s">
        <v>77</v>
      </c>
      <c r="B54" s="130" t="str">
        <f>A55</f>
        <v>せたな</v>
      </c>
      <c r="C54" s="131"/>
      <c r="D54" s="132"/>
      <c r="E54" s="130" t="str">
        <f>A56</f>
        <v>グランツ</v>
      </c>
      <c r="F54" s="131"/>
      <c r="G54" s="132"/>
      <c r="H54" s="130" t="str">
        <f>A57</f>
        <v>サン・スポ</v>
      </c>
      <c r="I54" s="131"/>
      <c r="J54" s="132"/>
      <c r="K54" s="130" t="str">
        <f>A58</f>
        <v>プレイフルSUN</v>
      </c>
      <c r="L54" s="131"/>
      <c r="M54" s="132"/>
      <c r="N54" s="84" t="s">
        <v>4</v>
      </c>
      <c r="O54" s="84" t="s">
        <v>5</v>
      </c>
      <c r="P54" s="84" t="s">
        <v>6</v>
      </c>
      <c r="Q54" s="84" t="s">
        <v>0</v>
      </c>
      <c r="R54" s="84" t="s">
        <v>1</v>
      </c>
      <c r="S54" s="84" t="s">
        <v>2</v>
      </c>
      <c r="T54" s="84" t="s">
        <v>7</v>
      </c>
      <c r="U54" s="84" t="s">
        <v>3</v>
      </c>
    </row>
    <row r="55" spans="1:26" ht="22.5" customHeight="1">
      <c r="A55" s="85" t="s">
        <v>132</v>
      </c>
      <c r="B55" s="133"/>
      <c r="C55" s="134"/>
      <c r="D55" s="135"/>
      <c r="E55" s="86">
        <v>1</v>
      </c>
      <c r="F55" s="87" t="str">
        <f>IF(E55="","",IF(E55=G55,"△",IF(E55&gt;G55,"○","●")))</f>
        <v>△</v>
      </c>
      <c r="G55" s="88">
        <v>1</v>
      </c>
      <c r="H55" s="86">
        <v>3</v>
      </c>
      <c r="I55" s="89" t="str">
        <f>IF(H55="","",IF(H55=J55,"△",IF(H55&gt;J55,"○","●")))</f>
        <v>○</v>
      </c>
      <c r="J55" s="88">
        <v>0</v>
      </c>
      <c r="K55" s="86">
        <v>7</v>
      </c>
      <c r="L55" s="89" t="str">
        <f>IF(K55="","",IF(K55=M55,"△",IF(K55&gt;M55,"○","●")))</f>
        <v>○</v>
      </c>
      <c r="M55" s="88">
        <v>0</v>
      </c>
      <c r="N55" s="90">
        <f t="shared" ref="N55:P58" si="14">COUNTIF($B55:$M55,N$17)</f>
        <v>2</v>
      </c>
      <c r="O55" s="90">
        <f t="shared" si="14"/>
        <v>0</v>
      </c>
      <c r="P55" s="90">
        <f t="shared" si="14"/>
        <v>1</v>
      </c>
      <c r="Q55" s="91">
        <f>N55*3+P55</f>
        <v>7</v>
      </c>
      <c r="R55" s="91">
        <f>SUMIF($B$59:$M$59,R$54,$B55:$M55)</f>
        <v>11</v>
      </c>
      <c r="S55" s="91">
        <f>SUMIF($B$59:$M$59,S$54,$B55:$M55)</f>
        <v>1</v>
      </c>
      <c r="T55" s="91">
        <f>IFERROR(R55-S55,"")</f>
        <v>10</v>
      </c>
      <c r="U55" s="91">
        <f>SUMPRODUCT(($Q$55:$Q$58*10^5+$T$55:$T$58&gt;Q55*10^5+T55)*1)+1</f>
        <v>1</v>
      </c>
    </row>
    <row r="56" spans="1:26" ht="22.5" customHeight="1">
      <c r="A56" s="92" t="s">
        <v>133</v>
      </c>
      <c r="B56" s="89">
        <f>IF(G55="","",G55)</f>
        <v>1</v>
      </c>
      <c r="C56" s="93" t="str">
        <f>IF(B56="","",IF(B56=D56,"△",IF(B56&gt;D56,"○","●")))</f>
        <v>△</v>
      </c>
      <c r="D56" s="88">
        <f>IF(E55="","",E55)</f>
        <v>1</v>
      </c>
      <c r="E56" s="133"/>
      <c r="F56" s="134"/>
      <c r="G56" s="135"/>
      <c r="H56" s="86">
        <v>2</v>
      </c>
      <c r="I56" s="89" t="str">
        <f>IF(H56="","",IF(H56=J56,"△",IF(H56&gt;J56,"○","●")))</f>
        <v>△</v>
      </c>
      <c r="J56" s="94">
        <v>2</v>
      </c>
      <c r="K56" s="95">
        <v>5</v>
      </c>
      <c r="L56" s="89" t="str">
        <f>IF(K56="","",IF(K56=M56,"△",IF(K56&gt;M56,"○","●")))</f>
        <v>○</v>
      </c>
      <c r="M56" s="88">
        <v>0</v>
      </c>
      <c r="N56" s="90">
        <f t="shared" si="14"/>
        <v>1</v>
      </c>
      <c r="O56" s="90">
        <f t="shared" si="14"/>
        <v>0</v>
      </c>
      <c r="P56" s="90">
        <f t="shared" si="14"/>
        <v>2</v>
      </c>
      <c r="Q56" s="91">
        <f>N56*3+P56</f>
        <v>5</v>
      </c>
      <c r="R56" s="91">
        <f t="shared" ref="R56:S58" si="15">SUMIF($B$59:$M$59,R$54,$B56:$M56)</f>
        <v>8</v>
      </c>
      <c r="S56" s="91">
        <f t="shared" si="15"/>
        <v>3</v>
      </c>
      <c r="T56" s="91">
        <f>IFERROR(R56-S56,"")</f>
        <v>5</v>
      </c>
      <c r="U56" s="91">
        <f>SUMPRODUCT(($Q$55:$Q$58*10^5+$T$55:$T$58&gt;Q56*10^5+T56)*1)+1</f>
        <v>2</v>
      </c>
    </row>
    <row r="57" spans="1:26" ht="22.5" customHeight="1">
      <c r="A57" s="92" t="s">
        <v>135</v>
      </c>
      <c r="B57" s="89">
        <f>IF(J55="","",J55)</f>
        <v>0</v>
      </c>
      <c r="C57" s="93" t="str">
        <f>IF(B57="","",IF(B57=D57,"△",IF(B57&gt;D57,"○","●")))</f>
        <v>●</v>
      </c>
      <c r="D57" s="88">
        <f>IF(H55="","",H55)</f>
        <v>3</v>
      </c>
      <c r="E57" s="86">
        <f>IF(J56="","",J56)</f>
        <v>2</v>
      </c>
      <c r="F57" s="93" t="str">
        <f>IF(E57="","",IF(E57=G57,"△",IF(E57&gt;G57,"○","●")))</f>
        <v>△</v>
      </c>
      <c r="G57" s="88">
        <f>IF(H56="","",H56)</f>
        <v>2</v>
      </c>
      <c r="H57" s="133"/>
      <c r="I57" s="134"/>
      <c r="J57" s="135"/>
      <c r="K57" s="86">
        <v>8</v>
      </c>
      <c r="L57" s="89" t="str">
        <f>IF(K57="","",IF(K57=M57,"△",IF(K57&gt;M57,"○","●")))</f>
        <v>○</v>
      </c>
      <c r="M57" s="88">
        <v>0</v>
      </c>
      <c r="N57" s="90">
        <f t="shared" si="14"/>
        <v>1</v>
      </c>
      <c r="O57" s="90">
        <f t="shared" si="14"/>
        <v>1</v>
      </c>
      <c r="P57" s="90">
        <f t="shared" si="14"/>
        <v>1</v>
      </c>
      <c r="Q57" s="91">
        <f>N57*3+P57</f>
        <v>4</v>
      </c>
      <c r="R57" s="91">
        <f t="shared" si="15"/>
        <v>10</v>
      </c>
      <c r="S57" s="91">
        <f t="shared" si="15"/>
        <v>5</v>
      </c>
      <c r="T57" s="91">
        <f>IFERROR(R57-S57,"")</f>
        <v>5</v>
      </c>
      <c r="U57" s="91">
        <f t="shared" ref="U57" si="16">SUMPRODUCT(($Q$55:$Q$58*10^5+$T$55:$T$58&gt;Q57*10^5+T57)*1)+1</f>
        <v>3</v>
      </c>
    </row>
    <row r="58" spans="1:26" ht="22.5" customHeight="1">
      <c r="A58" s="92" t="s">
        <v>134</v>
      </c>
      <c r="B58" s="89">
        <f>IF(M55="","",M55)</f>
        <v>0</v>
      </c>
      <c r="C58" s="93" t="str">
        <f>IF(B58="","",IF(B58=D58,"△",IF(B58&gt;D58,"○","●")))</f>
        <v>●</v>
      </c>
      <c r="D58" s="88">
        <f>IF(K55="","",K55)</f>
        <v>7</v>
      </c>
      <c r="E58" s="86">
        <f>IF(M56="","",M56)</f>
        <v>0</v>
      </c>
      <c r="F58" s="93" t="str">
        <f>IF(E58="","",IF(E58=G58,"△",IF(E58&gt;G58,"○","●")))</f>
        <v>●</v>
      </c>
      <c r="G58" s="88">
        <f>IF(K56="","",K56)</f>
        <v>5</v>
      </c>
      <c r="H58" s="86">
        <f>IF(M57="","",M57)</f>
        <v>0</v>
      </c>
      <c r="I58" s="93" t="str">
        <f>IF(H58="","",IF(H58=J58,"△",IF(H58&gt;J58,"○","●")))</f>
        <v>●</v>
      </c>
      <c r="J58" s="88">
        <f>IF(K57="","",K57)</f>
        <v>8</v>
      </c>
      <c r="K58" s="133"/>
      <c r="L58" s="134"/>
      <c r="M58" s="135"/>
      <c r="N58" s="90">
        <f t="shared" si="14"/>
        <v>0</v>
      </c>
      <c r="O58" s="90">
        <f t="shared" si="14"/>
        <v>3</v>
      </c>
      <c r="P58" s="90">
        <f t="shared" si="14"/>
        <v>0</v>
      </c>
      <c r="Q58" s="91">
        <f>N58*3+P58</f>
        <v>0</v>
      </c>
      <c r="R58" s="91">
        <f t="shared" si="15"/>
        <v>0</v>
      </c>
      <c r="S58" s="91">
        <f t="shared" si="15"/>
        <v>20</v>
      </c>
      <c r="T58" s="91">
        <f>IFERROR(R58-S58,"")</f>
        <v>-20</v>
      </c>
      <c r="U58" s="91" cm="1">
        <f t="array" ref="U58">SUMPRODUCT(($Q$55:$Q$58*10^5+$T$55:$T$58&gt;Q58*10^5+T58)*1)+1</f>
        <v>4</v>
      </c>
    </row>
    <row r="59" spans="1:26" ht="22.5" customHeight="1">
      <c r="A59" s="78"/>
      <c r="B59" s="79" t="s">
        <v>8</v>
      </c>
      <c r="C59" s="80"/>
      <c r="D59" s="80" t="s">
        <v>9</v>
      </c>
      <c r="E59" s="80" t="s">
        <v>8</v>
      </c>
      <c r="F59" s="80"/>
      <c r="G59" s="80" t="s">
        <v>9</v>
      </c>
      <c r="H59" s="80" t="s">
        <v>8</v>
      </c>
      <c r="I59" s="80"/>
      <c r="J59" s="80" t="s">
        <v>9</v>
      </c>
      <c r="K59" s="80" t="s">
        <v>8</v>
      </c>
      <c r="L59" s="80"/>
      <c r="M59" s="80" t="s">
        <v>9</v>
      </c>
      <c r="N59" s="81" t="s">
        <v>78</v>
      </c>
      <c r="O59" s="81" t="s">
        <v>12</v>
      </c>
      <c r="P59" s="81" t="s">
        <v>13</v>
      </c>
      <c r="Q59" s="34"/>
      <c r="R59" s="34"/>
      <c r="S59" s="98"/>
      <c r="T59" s="98"/>
      <c r="U59" s="98"/>
    </row>
    <row r="60" spans="1:26" ht="21.75" customHeight="1">
      <c r="A60" s="78"/>
      <c r="B60" s="79"/>
      <c r="C60" s="80"/>
      <c r="D60" s="80"/>
      <c r="E60" s="80"/>
      <c r="F60" s="80"/>
      <c r="G60" s="80"/>
      <c r="H60" s="80"/>
      <c r="I60" s="80"/>
      <c r="J60" s="80"/>
      <c r="K60" s="80"/>
      <c r="L60" s="80"/>
      <c r="M60" s="80"/>
      <c r="N60" s="82"/>
      <c r="O60" s="82"/>
      <c r="P60" s="82"/>
      <c r="Q60" s="34"/>
      <c r="R60" s="34"/>
      <c r="S60" s="34"/>
      <c r="T60" s="34"/>
      <c r="U60" s="34"/>
    </row>
    <row r="61" spans="1:26" ht="21.75" customHeight="1"/>
    <row r="62" spans="1:26" ht="21.75" customHeight="1"/>
    <row r="63" spans="1:26" ht="21.75" customHeight="1"/>
  </sheetData>
  <mergeCells count="93">
    <mergeCell ref="A2:K2"/>
    <mergeCell ref="E56:G56"/>
    <mergeCell ref="H57:J57"/>
    <mergeCell ref="K58:M58"/>
    <mergeCell ref="B54:D54"/>
    <mergeCell ref="E54:G54"/>
    <mergeCell ref="H54:J54"/>
    <mergeCell ref="K54:M54"/>
    <mergeCell ref="B55:D55"/>
    <mergeCell ref="H43:J43"/>
    <mergeCell ref="K44:M44"/>
    <mergeCell ref="K16:M16"/>
    <mergeCell ref="B19:D19"/>
    <mergeCell ref="E19:G19"/>
    <mergeCell ref="H19:J19"/>
    <mergeCell ref="K19:M19"/>
    <mergeCell ref="B20:D20"/>
    <mergeCell ref="B27:D27"/>
    <mergeCell ref="E21:G21"/>
    <mergeCell ref="H22:J22"/>
    <mergeCell ref="B26:D26"/>
    <mergeCell ref="E26:G26"/>
    <mergeCell ref="H26:J26"/>
    <mergeCell ref="A1:U1"/>
    <mergeCell ref="S3:T3"/>
    <mergeCell ref="U3:V3"/>
    <mergeCell ref="B41:D41"/>
    <mergeCell ref="K30:M30"/>
    <mergeCell ref="H33:J33"/>
    <mergeCell ref="K33:M33"/>
    <mergeCell ref="H40:J40"/>
    <mergeCell ref="K40:M40"/>
    <mergeCell ref="H15:J15"/>
    <mergeCell ref="E14:G14"/>
    <mergeCell ref="B33:D33"/>
    <mergeCell ref="E33:G33"/>
    <mergeCell ref="B34:D34"/>
    <mergeCell ref="B40:D40"/>
    <mergeCell ref="E40:G40"/>
    <mergeCell ref="B5:D5"/>
    <mergeCell ref="B13:D13"/>
    <mergeCell ref="B12:D12"/>
    <mergeCell ref="E12:G12"/>
    <mergeCell ref="B6:D6"/>
    <mergeCell ref="E5:G5"/>
    <mergeCell ref="H50:J50"/>
    <mergeCell ref="K51:M51"/>
    <mergeCell ref="E49:G49"/>
    <mergeCell ref="H12:J12"/>
    <mergeCell ref="K12:M12"/>
    <mergeCell ref="H36:J36"/>
    <mergeCell ref="K37:M37"/>
    <mergeCell ref="H29:J29"/>
    <mergeCell ref="K23:M23"/>
    <mergeCell ref="K26:M26"/>
    <mergeCell ref="E35:G35"/>
    <mergeCell ref="E28:G28"/>
    <mergeCell ref="E42:G42"/>
    <mergeCell ref="B47:D47"/>
    <mergeCell ref="E47:G47"/>
    <mergeCell ref="H47:J47"/>
    <mergeCell ref="K47:M47"/>
    <mergeCell ref="B48:D48"/>
    <mergeCell ref="W3:X3"/>
    <mergeCell ref="P11:Q11"/>
    <mergeCell ref="R11:S11"/>
    <mergeCell ref="T11:U11"/>
    <mergeCell ref="P18:Q18"/>
    <mergeCell ref="R18:S18"/>
    <mergeCell ref="T18:U18"/>
    <mergeCell ref="P4:Q4"/>
    <mergeCell ref="R4:S4"/>
    <mergeCell ref="T4:U4"/>
    <mergeCell ref="R25:S25"/>
    <mergeCell ref="T25:U25"/>
    <mergeCell ref="P53:Q53"/>
    <mergeCell ref="R53:S53"/>
    <mergeCell ref="T53:U53"/>
    <mergeCell ref="P32:Q32"/>
    <mergeCell ref="T32:U32"/>
    <mergeCell ref="R32:S32"/>
    <mergeCell ref="R46:S46"/>
    <mergeCell ref="T46:U46"/>
    <mergeCell ref="P46:Q46"/>
    <mergeCell ref="P39:Q39"/>
    <mergeCell ref="R39:S39"/>
    <mergeCell ref="T39:U39"/>
    <mergeCell ref="P25:Q25"/>
    <mergeCell ref="H5:J5"/>
    <mergeCell ref="K5:M5"/>
    <mergeCell ref="E7:G7"/>
    <mergeCell ref="H8:J8"/>
    <mergeCell ref="K9:M9"/>
  </mergeCells>
  <phoneticPr fontId="1"/>
  <pageMargins left="0.9055118110236221" right="0.70866141732283472" top="0.55118110236220474" bottom="0.35433070866141736" header="0.31496062992125984" footer="0.31496062992125984"/>
  <pageSetup paperSize="9" scale="58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AZ66"/>
  <sheetViews>
    <sheetView tabSelected="1" zoomScale="120" zoomScaleNormal="120" workbookViewId="0">
      <selection activeCell="AN10" sqref="AN10"/>
    </sheetView>
  </sheetViews>
  <sheetFormatPr defaultRowHeight="18.75"/>
  <cols>
    <col min="1" max="19" width="2.75" style="1" customWidth="1"/>
    <col min="20" max="20" width="2.875" style="1" customWidth="1"/>
    <col min="21" max="35" width="2.75" style="1" customWidth="1"/>
    <col min="36" max="39" width="2.5" style="1" customWidth="1"/>
    <col min="40" max="256" width="9" style="1"/>
    <col min="257" max="257" width="1.875" style="1" customWidth="1"/>
    <col min="258" max="259" width="2.375" style="1" customWidth="1"/>
    <col min="260" max="291" width="2.625" style="1" customWidth="1"/>
    <col min="292" max="295" width="2.5" style="1" customWidth="1"/>
    <col min="296" max="512" width="9" style="1"/>
    <col min="513" max="513" width="1.875" style="1" customWidth="1"/>
    <col min="514" max="515" width="2.375" style="1" customWidth="1"/>
    <col min="516" max="547" width="2.625" style="1" customWidth="1"/>
    <col min="548" max="551" width="2.5" style="1" customWidth="1"/>
    <col min="552" max="768" width="9" style="1"/>
    <col min="769" max="769" width="1.875" style="1" customWidth="1"/>
    <col min="770" max="771" width="2.375" style="1" customWidth="1"/>
    <col min="772" max="803" width="2.625" style="1" customWidth="1"/>
    <col min="804" max="807" width="2.5" style="1" customWidth="1"/>
    <col min="808" max="1024" width="9" style="1"/>
    <col min="1025" max="1025" width="1.875" style="1" customWidth="1"/>
    <col min="1026" max="1027" width="2.375" style="1" customWidth="1"/>
    <col min="1028" max="1059" width="2.625" style="1" customWidth="1"/>
    <col min="1060" max="1063" width="2.5" style="1" customWidth="1"/>
    <col min="1064" max="1280" width="9" style="1"/>
    <col min="1281" max="1281" width="1.875" style="1" customWidth="1"/>
    <col min="1282" max="1283" width="2.375" style="1" customWidth="1"/>
    <col min="1284" max="1315" width="2.625" style="1" customWidth="1"/>
    <col min="1316" max="1319" width="2.5" style="1" customWidth="1"/>
    <col min="1320" max="1536" width="9" style="1"/>
    <col min="1537" max="1537" width="1.875" style="1" customWidth="1"/>
    <col min="1538" max="1539" width="2.375" style="1" customWidth="1"/>
    <col min="1540" max="1571" width="2.625" style="1" customWidth="1"/>
    <col min="1572" max="1575" width="2.5" style="1" customWidth="1"/>
    <col min="1576" max="1792" width="9" style="1"/>
    <col min="1793" max="1793" width="1.875" style="1" customWidth="1"/>
    <col min="1794" max="1795" width="2.375" style="1" customWidth="1"/>
    <col min="1796" max="1827" width="2.625" style="1" customWidth="1"/>
    <col min="1828" max="1831" width="2.5" style="1" customWidth="1"/>
    <col min="1832" max="2048" width="9" style="1"/>
    <col min="2049" max="2049" width="1.875" style="1" customWidth="1"/>
    <col min="2050" max="2051" width="2.375" style="1" customWidth="1"/>
    <col min="2052" max="2083" width="2.625" style="1" customWidth="1"/>
    <col min="2084" max="2087" width="2.5" style="1" customWidth="1"/>
    <col min="2088" max="2304" width="9" style="1"/>
    <col min="2305" max="2305" width="1.875" style="1" customWidth="1"/>
    <col min="2306" max="2307" width="2.375" style="1" customWidth="1"/>
    <col min="2308" max="2339" width="2.625" style="1" customWidth="1"/>
    <col min="2340" max="2343" width="2.5" style="1" customWidth="1"/>
    <col min="2344" max="2560" width="9" style="1"/>
    <col min="2561" max="2561" width="1.875" style="1" customWidth="1"/>
    <col min="2562" max="2563" width="2.375" style="1" customWidth="1"/>
    <col min="2564" max="2595" width="2.625" style="1" customWidth="1"/>
    <col min="2596" max="2599" width="2.5" style="1" customWidth="1"/>
    <col min="2600" max="2816" width="9" style="1"/>
    <col min="2817" max="2817" width="1.875" style="1" customWidth="1"/>
    <col min="2818" max="2819" width="2.375" style="1" customWidth="1"/>
    <col min="2820" max="2851" width="2.625" style="1" customWidth="1"/>
    <col min="2852" max="2855" width="2.5" style="1" customWidth="1"/>
    <col min="2856" max="3072" width="9" style="1"/>
    <col min="3073" max="3073" width="1.875" style="1" customWidth="1"/>
    <col min="3074" max="3075" width="2.375" style="1" customWidth="1"/>
    <col min="3076" max="3107" width="2.625" style="1" customWidth="1"/>
    <col min="3108" max="3111" width="2.5" style="1" customWidth="1"/>
    <col min="3112" max="3328" width="9" style="1"/>
    <col min="3329" max="3329" width="1.875" style="1" customWidth="1"/>
    <col min="3330" max="3331" width="2.375" style="1" customWidth="1"/>
    <col min="3332" max="3363" width="2.625" style="1" customWidth="1"/>
    <col min="3364" max="3367" width="2.5" style="1" customWidth="1"/>
    <col min="3368" max="3584" width="9" style="1"/>
    <col min="3585" max="3585" width="1.875" style="1" customWidth="1"/>
    <col min="3586" max="3587" width="2.375" style="1" customWidth="1"/>
    <col min="3588" max="3619" width="2.625" style="1" customWidth="1"/>
    <col min="3620" max="3623" width="2.5" style="1" customWidth="1"/>
    <col min="3624" max="3840" width="9" style="1"/>
    <col min="3841" max="3841" width="1.875" style="1" customWidth="1"/>
    <col min="3842" max="3843" width="2.375" style="1" customWidth="1"/>
    <col min="3844" max="3875" width="2.625" style="1" customWidth="1"/>
    <col min="3876" max="3879" width="2.5" style="1" customWidth="1"/>
    <col min="3880" max="4096" width="9" style="1"/>
    <col min="4097" max="4097" width="1.875" style="1" customWidth="1"/>
    <col min="4098" max="4099" width="2.375" style="1" customWidth="1"/>
    <col min="4100" max="4131" width="2.625" style="1" customWidth="1"/>
    <col min="4132" max="4135" width="2.5" style="1" customWidth="1"/>
    <col min="4136" max="4352" width="9" style="1"/>
    <col min="4353" max="4353" width="1.875" style="1" customWidth="1"/>
    <col min="4354" max="4355" width="2.375" style="1" customWidth="1"/>
    <col min="4356" max="4387" width="2.625" style="1" customWidth="1"/>
    <col min="4388" max="4391" width="2.5" style="1" customWidth="1"/>
    <col min="4392" max="4608" width="9" style="1"/>
    <col min="4609" max="4609" width="1.875" style="1" customWidth="1"/>
    <col min="4610" max="4611" width="2.375" style="1" customWidth="1"/>
    <col min="4612" max="4643" width="2.625" style="1" customWidth="1"/>
    <col min="4644" max="4647" width="2.5" style="1" customWidth="1"/>
    <col min="4648" max="4864" width="9" style="1"/>
    <col min="4865" max="4865" width="1.875" style="1" customWidth="1"/>
    <col min="4866" max="4867" width="2.375" style="1" customWidth="1"/>
    <col min="4868" max="4899" width="2.625" style="1" customWidth="1"/>
    <col min="4900" max="4903" width="2.5" style="1" customWidth="1"/>
    <col min="4904" max="5120" width="9" style="1"/>
    <col min="5121" max="5121" width="1.875" style="1" customWidth="1"/>
    <col min="5122" max="5123" width="2.375" style="1" customWidth="1"/>
    <col min="5124" max="5155" width="2.625" style="1" customWidth="1"/>
    <col min="5156" max="5159" width="2.5" style="1" customWidth="1"/>
    <col min="5160" max="5376" width="9" style="1"/>
    <col min="5377" max="5377" width="1.875" style="1" customWidth="1"/>
    <col min="5378" max="5379" width="2.375" style="1" customWidth="1"/>
    <col min="5380" max="5411" width="2.625" style="1" customWidth="1"/>
    <col min="5412" max="5415" width="2.5" style="1" customWidth="1"/>
    <col min="5416" max="5632" width="9" style="1"/>
    <col min="5633" max="5633" width="1.875" style="1" customWidth="1"/>
    <col min="5634" max="5635" width="2.375" style="1" customWidth="1"/>
    <col min="5636" max="5667" width="2.625" style="1" customWidth="1"/>
    <col min="5668" max="5671" width="2.5" style="1" customWidth="1"/>
    <col min="5672" max="5888" width="9" style="1"/>
    <col min="5889" max="5889" width="1.875" style="1" customWidth="1"/>
    <col min="5890" max="5891" width="2.375" style="1" customWidth="1"/>
    <col min="5892" max="5923" width="2.625" style="1" customWidth="1"/>
    <col min="5924" max="5927" width="2.5" style="1" customWidth="1"/>
    <col min="5928" max="6144" width="9" style="1"/>
    <col min="6145" max="6145" width="1.875" style="1" customWidth="1"/>
    <col min="6146" max="6147" width="2.375" style="1" customWidth="1"/>
    <col min="6148" max="6179" width="2.625" style="1" customWidth="1"/>
    <col min="6180" max="6183" width="2.5" style="1" customWidth="1"/>
    <col min="6184" max="6400" width="9" style="1"/>
    <col min="6401" max="6401" width="1.875" style="1" customWidth="1"/>
    <col min="6402" max="6403" width="2.375" style="1" customWidth="1"/>
    <col min="6404" max="6435" width="2.625" style="1" customWidth="1"/>
    <col min="6436" max="6439" width="2.5" style="1" customWidth="1"/>
    <col min="6440" max="6656" width="9" style="1"/>
    <col min="6657" max="6657" width="1.875" style="1" customWidth="1"/>
    <col min="6658" max="6659" width="2.375" style="1" customWidth="1"/>
    <col min="6660" max="6691" width="2.625" style="1" customWidth="1"/>
    <col min="6692" max="6695" width="2.5" style="1" customWidth="1"/>
    <col min="6696" max="6912" width="9" style="1"/>
    <col min="6913" max="6913" width="1.875" style="1" customWidth="1"/>
    <col min="6914" max="6915" width="2.375" style="1" customWidth="1"/>
    <col min="6916" max="6947" width="2.625" style="1" customWidth="1"/>
    <col min="6948" max="6951" width="2.5" style="1" customWidth="1"/>
    <col min="6952" max="7168" width="9" style="1"/>
    <col min="7169" max="7169" width="1.875" style="1" customWidth="1"/>
    <col min="7170" max="7171" width="2.375" style="1" customWidth="1"/>
    <col min="7172" max="7203" width="2.625" style="1" customWidth="1"/>
    <col min="7204" max="7207" width="2.5" style="1" customWidth="1"/>
    <col min="7208" max="7424" width="9" style="1"/>
    <col min="7425" max="7425" width="1.875" style="1" customWidth="1"/>
    <col min="7426" max="7427" width="2.375" style="1" customWidth="1"/>
    <col min="7428" max="7459" width="2.625" style="1" customWidth="1"/>
    <col min="7460" max="7463" width="2.5" style="1" customWidth="1"/>
    <col min="7464" max="7680" width="9" style="1"/>
    <col min="7681" max="7681" width="1.875" style="1" customWidth="1"/>
    <col min="7682" max="7683" width="2.375" style="1" customWidth="1"/>
    <col min="7684" max="7715" width="2.625" style="1" customWidth="1"/>
    <col min="7716" max="7719" width="2.5" style="1" customWidth="1"/>
    <col min="7720" max="7936" width="9" style="1"/>
    <col min="7937" max="7937" width="1.875" style="1" customWidth="1"/>
    <col min="7938" max="7939" width="2.375" style="1" customWidth="1"/>
    <col min="7940" max="7971" width="2.625" style="1" customWidth="1"/>
    <col min="7972" max="7975" width="2.5" style="1" customWidth="1"/>
    <col min="7976" max="8192" width="9" style="1"/>
    <col min="8193" max="8193" width="1.875" style="1" customWidth="1"/>
    <col min="8194" max="8195" width="2.375" style="1" customWidth="1"/>
    <col min="8196" max="8227" width="2.625" style="1" customWidth="1"/>
    <col min="8228" max="8231" width="2.5" style="1" customWidth="1"/>
    <col min="8232" max="8448" width="9" style="1"/>
    <col min="8449" max="8449" width="1.875" style="1" customWidth="1"/>
    <col min="8450" max="8451" width="2.375" style="1" customWidth="1"/>
    <col min="8452" max="8483" width="2.625" style="1" customWidth="1"/>
    <col min="8484" max="8487" width="2.5" style="1" customWidth="1"/>
    <col min="8488" max="8704" width="9" style="1"/>
    <col min="8705" max="8705" width="1.875" style="1" customWidth="1"/>
    <col min="8706" max="8707" width="2.375" style="1" customWidth="1"/>
    <col min="8708" max="8739" width="2.625" style="1" customWidth="1"/>
    <col min="8740" max="8743" width="2.5" style="1" customWidth="1"/>
    <col min="8744" max="8960" width="9" style="1"/>
    <col min="8961" max="8961" width="1.875" style="1" customWidth="1"/>
    <col min="8962" max="8963" width="2.375" style="1" customWidth="1"/>
    <col min="8964" max="8995" width="2.625" style="1" customWidth="1"/>
    <col min="8996" max="8999" width="2.5" style="1" customWidth="1"/>
    <col min="9000" max="9216" width="9" style="1"/>
    <col min="9217" max="9217" width="1.875" style="1" customWidth="1"/>
    <col min="9218" max="9219" width="2.375" style="1" customWidth="1"/>
    <col min="9220" max="9251" width="2.625" style="1" customWidth="1"/>
    <col min="9252" max="9255" width="2.5" style="1" customWidth="1"/>
    <col min="9256" max="9472" width="9" style="1"/>
    <col min="9473" max="9473" width="1.875" style="1" customWidth="1"/>
    <col min="9474" max="9475" width="2.375" style="1" customWidth="1"/>
    <col min="9476" max="9507" width="2.625" style="1" customWidth="1"/>
    <col min="9508" max="9511" width="2.5" style="1" customWidth="1"/>
    <col min="9512" max="9728" width="9" style="1"/>
    <col min="9729" max="9729" width="1.875" style="1" customWidth="1"/>
    <col min="9730" max="9731" width="2.375" style="1" customWidth="1"/>
    <col min="9732" max="9763" width="2.625" style="1" customWidth="1"/>
    <col min="9764" max="9767" width="2.5" style="1" customWidth="1"/>
    <col min="9768" max="9984" width="9" style="1"/>
    <col min="9985" max="9985" width="1.875" style="1" customWidth="1"/>
    <col min="9986" max="9987" width="2.375" style="1" customWidth="1"/>
    <col min="9988" max="10019" width="2.625" style="1" customWidth="1"/>
    <col min="10020" max="10023" width="2.5" style="1" customWidth="1"/>
    <col min="10024" max="10240" width="9" style="1"/>
    <col min="10241" max="10241" width="1.875" style="1" customWidth="1"/>
    <col min="10242" max="10243" width="2.375" style="1" customWidth="1"/>
    <col min="10244" max="10275" width="2.625" style="1" customWidth="1"/>
    <col min="10276" max="10279" width="2.5" style="1" customWidth="1"/>
    <col min="10280" max="10496" width="9" style="1"/>
    <col min="10497" max="10497" width="1.875" style="1" customWidth="1"/>
    <col min="10498" max="10499" width="2.375" style="1" customWidth="1"/>
    <col min="10500" max="10531" width="2.625" style="1" customWidth="1"/>
    <col min="10532" max="10535" width="2.5" style="1" customWidth="1"/>
    <col min="10536" max="10752" width="9" style="1"/>
    <col min="10753" max="10753" width="1.875" style="1" customWidth="1"/>
    <col min="10754" max="10755" width="2.375" style="1" customWidth="1"/>
    <col min="10756" max="10787" width="2.625" style="1" customWidth="1"/>
    <col min="10788" max="10791" width="2.5" style="1" customWidth="1"/>
    <col min="10792" max="11008" width="9" style="1"/>
    <col min="11009" max="11009" width="1.875" style="1" customWidth="1"/>
    <col min="11010" max="11011" width="2.375" style="1" customWidth="1"/>
    <col min="11012" max="11043" width="2.625" style="1" customWidth="1"/>
    <col min="11044" max="11047" width="2.5" style="1" customWidth="1"/>
    <col min="11048" max="11264" width="9" style="1"/>
    <col min="11265" max="11265" width="1.875" style="1" customWidth="1"/>
    <col min="11266" max="11267" width="2.375" style="1" customWidth="1"/>
    <col min="11268" max="11299" width="2.625" style="1" customWidth="1"/>
    <col min="11300" max="11303" width="2.5" style="1" customWidth="1"/>
    <col min="11304" max="11520" width="9" style="1"/>
    <col min="11521" max="11521" width="1.875" style="1" customWidth="1"/>
    <col min="11522" max="11523" width="2.375" style="1" customWidth="1"/>
    <col min="11524" max="11555" width="2.625" style="1" customWidth="1"/>
    <col min="11556" max="11559" width="2.5" style="1" customWidth="1"/>
    <col min="11560" max="11776" width="9" style="1"/>
    <col min="11777" max="11777" width="1.875" style="1" customWidth="1"/>
    <col min="11778" max="11779" width="2.375" style="1" customWidth="1"/>
    <col min="11780" max="11811" width="2.625" style="1" customWidth="1"/>
    <col min="11812" max="11815" width="2.5" style="1" customWidth="1"/>
    <col min="11816" max="12032" width="9" style="1"/>
    <col min="12033" max="12033" width="1.875" style="1" customWidth="1"/>
    <col min="12034" max="12035" width="2.375" style="1" customWidth="1"/>
    <col min="12036" max="12067" width="2.625" style="1" customWidth="1"/>
    <col min="12068" max="12071" width="2.5" style="1" customWidth="1"/>
    <col min="12072" max="12288" width="9" style="1"/>
    <col min="12289" max="12289" width="1.875" style="1" customWidth="1"/>
    <col min="12290" max="12291" width="2.375" style="1" customWidth="1"/>
    <col min="12292" max="12323" width="2.625" style="1" customWidth="1"/>
    <col min="12324" max="12327" width="2.5" style="1" customWidth="1"/>
    <col min="12328" max="12544" width="9" style="1"/>
    <col min="12545" max="12545" width="1.875" style="1" customWidth="1"/>
    <col min="12546" max="12547" width="2.375" style="1" customWidth="1"/>
    <col min="12548" max="12579" width="2.625" style="1" customWidth="1"/>
    <col min="12580" max="12583" width="2.5" style="1" customWidth="1"/>
    <col min="12584" max="12800" width="9" style="1"/>
    <col min="12801" max="12801" width="1.875" style="1" customWidth="1"/>
    <col min="12802" max="12803" width="2.375" style="1" customWidth="1"/>
    <col min="12804" max="12835" width="2.625" style="1" customWidth="1"/>
    <col min="12836" max="12839" width="2.5" style="1" customWidth="1"/>
    <col min="12840" max="13056" width="9" style="1"/>
    <col min="13057" max="13057" width="1.875" style="1" customWidth="1"/>
    <col min="13058" max="13059" width="2.375" style="1" customWidth="1"/>
    <col min="13060" max="13091" width="2.625" style="1" customWidth="1"/>
    <col min="13092" max="13095" width="2.5" style="1" customWidth="1"/>
    <col min="13096" max="13312" width="9" style="1"/>
    <col min="13313" max="13313" width="1.875" style="1" customWidth="1"/>
    <col min="13314" max="13315" width="2.375" style="1" customWidth="1"/>
    <col min="13316" max="13347" width="2.625" style="1" customWidth="1"/>
    <col min="13348" max="13351" width="2.5" style="1" customWidth="1"/>
    <col min="13352" max="13568" width="9" style="1"/>
    <col min="13569" max="13569" width="1.875" style="1" customWidth="1"/>
    <col min="13570" max="13571" width="2.375" style="1" customWidth="1"/>
    <col min="13572" max="13603" width="2.625" style="1" customWidth="1"/>
    <col min="13604" max="13607" width="2.5" style="1" customWidth="1"/>
    <col min="13608" max="13824" width="9" style="1"/>
    <col min="13825" max="13825" width="1.875" style="1" customWidth="1"/>
    <col min="13826" max="13827" width="2.375" style="1" customWidth="1"/>
    <col min="13828" max="13859" width="2.625" style="1" customWidth="1"/>
    <col min="13860" max="13863" width="2.5" style="1" customWidth="1"/>
    <col min="13864" max="14080" width="9" style="1"/>
    <col min="14081" max="14081" width="1.875" style="1" customWidth="1"/>
    <col min="14082" max="14083" width="2.375" style="1" customWidth="1"/>
    <col min="14084" max="14115" width="2.625" style="1" customWidth="1"/>
    <col min="14116" max="14119" width="2.5" style="1" customWidth="1"/>
    <col min="14120" max="14336" width="9" style="1"/>
    <col min="14337" max="14337" width="1.875" style="1" customWidth="1"/>
    <col min="14338" max="14339" width="2.375" style="1" customWidth="1"/>
    <col min="14340" max="14371" width="2.625" style="1" customWidth="1"/>
    <col min="14372" max="14375" width="2.5" style="1" customWidth="1"/>
    <col min="14376" max="14592" width="9" style="1"/>
    <col min="14593" max="14593" width="1.875" style="1" customWidth="1"/>
    <col min="14594" max="14595" width="2.375" style="1" customWidth="1"/>
    <col min="14596" max="14627" width="2.625" style="1" customWidth="1"/>
    <col min="14628" max="14631" width="2.5" style="1" customWidth="1"/>
    <col min="14632" max="14848" width="9" style="1"/>
    <col min="14849" max="14849" width="1.875" style="1" customWidth="1"/>
    <col min="14850" max="14851" width="2.375" style="1" customWidth="1"/>
    <col min="14852" max="14883" width="2.625" style="1" customWidth="1"/>
    <col min="14884" max="14887" width="2.5" style="1" customWidth="1"/>
    <col min="14888" max="15104" width="9" style="1"/>
    <col min="15105" max="15105" width="1.875" style="1" customWidth="1"/>
    <col min="15106" max="15107" width="2.375" style="1" customWidth="1"/>
    <col min="15108" max="15139" width="2.625" style="1" customWidth="1"/>
    <col min="15140" max="15143" width="2.5" style="1" customWidth="1"/>
    <col min="15144" max="15360" width="9" style="1"/>
    <col min="15361" max="15361" width="1.875" style="1" customWidth="1"/>
    <col min="15362" max="15363" width="2.375" style="1" customWidth="1"/>
    <col min="15364" max="15395" width="2.625" style="1" customWidth="1"/>
    <col min="15396" max="15399" width="2.5" style="1" customWidth="1"/>
    <col min="15400" max="15616" width="9" style="1"/>
    <col min="15617" max="15617" width="1.875" style="1" customWidth="1"/>
    <col min="15618" max="15619" width="2.375" style="1" customWidth="1"/>
    <col min="15620" max="15651" width="2.625" style="1" customWidth="1"/>
    <col min="15652" max="15655" width="2.5" style="1" customWidth="1"/>
    <col min="15656" max="15872" width="9" style="1"/>
    <col min="15873" max="15873" width="1.875" style="1" customWidth="1"/>
    <col min="15874" max="15875" width="2.375" style="1" customWidth="1"/>
    <col min="15876" max="15907" width="2.625" style="1" customWidth="1"/>
    <col min="15908" max="15911" width="2.5" style="1" customWidth="1"/>
    <col min="15912" max="16128" width="9" style="1"/>
    <col min="16129" max="16129" width="1.875" style="1" customWidth="1"/>
    <col min="16130" max="16131" width="2.375" style="1" customWidth="1"/>
    <col min="16132" max="16163" width="2.625" style="1" customWidth="1"/>
    <col min="16164" max="16167" width="2.5" style="1" customWidth="1"/>
    <col min="16168" max="16384" width="9" style="1"/>
  </cols>
  <sheetData>
    <row r="1" spans="2:36" ht="15" customHeight="1" thickBot="1"/>
    <row r="2" spans="2:36" ht="11.25" customHeight="1" thickTop="1">
      <c r="D2" s="213" t="s">
        <v>143</v>
      </c>
      <c r="E2" s="214"/>
      <c r="F2" s="214"/>
      <c r="G2" s="214"/>
      <c r="H2" s="214"/>
      <c r="I2" s="214"/>
      <c r="J2" s="214"/>
      <c r="K2" s="214"/>
      <c r="L2" s="214"/>
      <c r="M2" s="214"/>
      <c r="N2" s="214"/>
      <c r="O2" s="214"/>
      <c r="P2" s="214"/>
      <c r="Q2" s="214"/>
      <c r="R2" s="214"/>
      <c r="S2" s="214"/>
      <c r="T2" s="214"/>
      <c r="U2" s="214"/>
      <c r="V2" s="214"/>
      <c r="W2" s="214"/>
      <c r="X2" s="214"/>
      <c r="Y2" s="214"/>
      <c r="Z2" s="214"/>
      <c r="AA2" s="214"/>
      <c r="AB2" s="214"/>
      <c r="AC2" s="214"/>
      <c r="AD2" s="214"/>
      <c r="AE2" s="214"/>
      <c r="AF2" s="214"/>
      <c r="AG2" s="215"/>
    </row>
    <row r="3" spans="2:36" ht="11.25" customHeight="1">
      <c r="D3" s="216"/>
      <c r="E3" s="217"/>
      <c r="F3" s="217"/>
      <c r="G3" s="217"/>
      <c r="H3" s="217"/>
      <c r="I3" s="217"/>
      <c r="J3" s="217"/>
      <c r="K3" s="217"/>
      <c r="L3" s="217"/>
      <c r="M3" s="217"/>
      <c r="N3" s="217"/>
      <c r="O3" s="217"/>
      <c r="P3" s="217"/>
      <c r="Q3" s="217"/>
      <c r="R3" s="217"/>
      <c r="S3" s="217"/>
      <c r="T3" s="217"/>
      <c r="U3" s="217"/>
      <c r="V3" s="217"/>
      <c r="W3" s="217"/>
      <c r="X3" s="217"/>
      <c r="Y3" s="217"/>
      <c r="Z3" s="217"/>
      <c r="AA3" s="217"/>
      <c r="AB3" s="217"/>
      <c r="AC3" s="217"/>
      <c r="AD3" s="217"/>
      <c r="AE3" s="217"/>
      <c r="AF3" s="217"/>
      <c r="AG3" s="218"/>
    </row>
    <row r="4" spans="2:36" ht="10.5" customHeight="1" thickBot="1">
      <c r="D4" s="219"/>
      <c r="E4" s="220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0"/>
      <c r="Q4" s="220"/>
      <c r="R4" s="220"/>
      <c r="S4" s="220"/>
      <c r="T4" s="220"/>
      <c r="U4" s="220"/>
      <c r="V4" s="220"/>
      <c r="W4" s="220"/>
      <c r="X4" s="220"/>
      <c r="Y4" s="220"/>
      <c r="Z4" s="220"/>
      <c r="AA4" s="220"/>
      <c r="AB4" s="220"/>
      <c r="AC4" s="220"/>
      <c r="AD4" s="220"/>
      <c r="AE4" s="220"/>
      <c r="AF4" s="220"/>
      <c r="AG4" s="221"/>
    </row>
    <row r="5" spans="2:36" ht="10.5" customHeight="1" thickTop="1"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</row>
    <row r="6" spans="2:36" ht="10.5" customHeight="1"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</row>
    <row r="7" spans="2:36" ht="9" customHeight="1"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</row>
    <row r="8" spans="2:36" ht="11.25" customHeight="1">
      <c r="F8" s="222" t="s">
        <v>145</v>
      </c>
      <c r="G8" s="222"/>
      <c r="H8" s="222"/>
      <c r="I8" s="222"/>
      <c r="J8" s="222"/>
      <c r="K8" s="222"/>
      <c r="L8" s="222"/>
      <c r="M8" s="222"/>
      <c r="N8" s="222"/>
      <c r="O8" s="222"/>
      <c r="P8" s="222"/>
      <c r="Q8" s="222"/>
      <c r="R8" s="222"/>
      <c r="S8" s="222"/>
      <c r="T8" s="222"/>
      <c r="U8" s="222"/>
      <c r="V8" s="222"/>
      <c r="W8" s="222"/>
      <c r="X8" s="222"/>
      <c r="Y8" s="222"/>
      <c r="Z8" s="222"/>
      <c r="AA8" s="222"/>
      <c r="AB8" s="222"/>
      <c r="AC8" s="222"/>
      <c r="AD8" s="222"/>
      <c r="AE8" s="222"/>
    </row>
    <row r="9" spans="2:36" ht="11.25" customHeight="1">
      <c r="F9" s="222"/>
      <c r="G9" s="222"/>
      <c r="H9" s="222"/>
      <c r="I9" s="222"/>
      <c r="J9" s="222"/>
      <c r="K9" s="222"/>
      <c r="L9" s="222"/>
      <c r="M9" s="222"/>
      <c r="N9" s="222"/>
      <c r="O9" s="222"/>
      <c r="P9" s="222"/>
      <c r="Q9" s="222"/>
      <c r="R9" s="222"/>
      <c r="S9" s="222"/>
      <c r="T9" s="222"/>
      <c r="U9" s="222"/>
      <c r="V9" s="222"/>
      <c r="W9" s="222"/>
      <c r="X9" s="222"/>
      <c r="Y9" s="222"/>
      <c r="Z9" s="222"/>
      <c r="AA9" s="222"/>
      <c r="AB9" s="222"/>
      <c r="AC9" s="222"/>
      <c r="AD9" s="222"/>
      <c r="AE9" s="222"/>
    </row>
    <row r="10" spans="2:36" ht="11.25" customHeight="1">
      <c r="B10" s="17"/>
      <c r="C10" s="16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17"/>
      <c r="AG10" s="17"/>
      <c r="AH10" s="17"/>
      <c r="AI10" s="17"/>
      <c r="AJ10" s="17"/>
    </row>
    <row r="11" spans="2:36" ht="17.25" customHeight="1">
      <c r="B11" s="17"/>
      <c r="C11" s="17"/>
      <c r="D11" s="17"/>
      <c r="E11" s="17"/>
      <c r="F11" s="36"/>
      <c r="G11" s="36"/>
      <c r="H11" s="36"/>
      <c r="I11" s="36"/>
      <c r="J11" s="36"/>
      <c r="K11" s="36"/>
      <c r="L11" s="36"/>
      <c r="M11" s="36"/>
      <c r="N11" s="191" t="s">
        <v>159</v>
      </c>
      <c r="O11" s="191"/>
      <c r="P11" s="191"/>
      <c r="Q11" s="191"/>
      <c r="R11" s="191"/>
      <c r="S11" s="191"/>
      <c r="T11" s="191"/>
      <c r="U11" s="191"/>
      <c r="V11" s="191"/>
      <c r="W11" s="191"/>
      <c r="X11" s="191"/>
      <c r="Y11" s="36"/>
      <c r="Z11" s="36"/>
      <c r="AA11" s="36"/>
      <c r="AB11" s="36"/>
      <c r="AC11" s="36"/>
      <c r="AD11" s="36"/>
      <c r="AE11" s="36"/>
      <c r="AF11" s="17"/>
      <c r="AG11" s="17"/>
      <c r="AH11" s="17"/>
      <c r="AI11" s="17"/>
      <c r="AJ11" s="17"/>
    </row>
    <row r="12" spans="2:36" ht="17.25" customHeight="1">
      <c r="B12" s="17"/>
      <c r="C12" s="17"/>
      <c r="D12" s="17"/>
      <c r="E12" s="17"/>
      <c r="F12" s="36"/>
      <c r="G12" s="36"/>
      <c r="H12" s="36"/>
      <c r="I12" s="36"/>
      <c r="J12" s="36"/>
      <c r="K12" s="36"/>
      <c r="L12" s="36"/>
      <c r="M12" s="36"/>
      <c r="N12" s="191" t="s">
        <v>158</v>
      </c>
      <c r="O12" s="191"/>
      <c r="P12" s="191"/>
      <c r="Q12" s="191"/>
      <c r="R12" s="191"/>
      <c r="S12" s="191"/>
      <c r="T12" s="191"/>
      <c r="U12" s="191"/>
      <c r="V12" s="191"/>
      <c r="W12" s="191"/>
      <c r="X12" s="191"/>
      <c r="Y12" s="36"/>
      <c r="Z12" s="36"/>
      <c r="AA12" s="36"/>
      <c r="AB12" s="36"/>
      <c r="AC12" s="36"/>
      <c r="AD12" s="36"/>
      <c r="AE12" s="36"/>
      <c r="AF12" s="17"/>
      <c r="AG12" s="17"/>
      <c r="AH12" s="17"/>
      <c r="AI12" s="17"/>
      <c r="AJ12" s="17"/>
    </row>
    <row r="13" spans="2:36" ht="11.25" customHeight="1">
      <c r="B13" s="17"/>
      <c r="C13" s="17"/>
      <c r="D13" s="17"/>
      <c r="E13" s="13"/>
      <c r="F13" s="13"/>
      <c r="G13" s="37"/>
      <c r="H13" s="37"/>
      <c r="I13" s="37"/>
      <c r="J13" s="37"/>
      <c r="K13" s="37"/>
      <c r="L13" s="37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13"/>
      <c r="X13" s="13"/>
      <c r="Y13" s="38"/>
      <c r="Z13" s="38"/>
      <c r="AA13" s="38"/>
      <c r="AB13" s="38"/>
      <c r="AC13" s="38"/>
      <c r="AD13" s="38"/>
      <c r="AE13" s="20"/>
      <c r="AF13" s="17"/>
      <c r="AG13" s="17"/>
      <c r="AH13" s="17"/>
      <c r="AI13" s="17"/>
      <c r="AJ13" s="17"/>
    </row>
    <row r="14" spans="2:36" ht="15" customHeight="1">
      <c r="B14" s="17"/>
      <c r="C14" s="17"/>
      <c r="D14" s="17"/>
      <c r="E14" s="13"/>
      <c r="F14" s="13"/>
      <c r="G14" s="37"/>
      <c r="H14" s="37"/>
      <c r="I14" s="37"/>
      <c r="J14" s="37"/>
      <c r="K14" s="37"/>
      <c r="L14" s="37"/>
      <c r="M14" s="20"/>
      <c r="N14" s="20"/>
      <c r="O14" s="20"/>
      <c r="P14" s="20"/>
      <c r="Q14" s="20"/>
      <c r="R14" s="20"/>
      <c r="S14" s="123"/>
      <c r="T14" s="20"/>
      <c r="U14" s="20"/>
      <c r="V14" s="20"/>
      <c r="W14" s="13"/>
      <c r="X14" s="13"/>
      <c r="Y14" s="38"/>
      <c r="Z14" s="38"/>
      <c r="AA14" s="38"/>
      <c r="AB14" s="38"/>
      <c r="AC14" s="38"/>
      <c r="AD14" s="38"/>
      <c r="AE14" s="17"/>
      <c r="AF14" s="17"/>
      <c r="AG14" s="17"/>
      <c r="AH14" s="17"/>
      <c r="AI14" s="17"/>
      <c r="AJ14" s="17"/>
    </row>
    <row r="15" spans="2:36" ht="11.25" customHeight="1" thickBot="1">
      <c r="B15" s="17"/>
      <c r="C15" s="17"/>
      <c r="D15" s="17"/>
      <c r="E15" s="18"/>
      <c r="F15" s="18"/>
      <c r="G15" s="39"/>
      <c r="H15" s="37"/>
      <c r="I15" s="37"/>
      <c r="J15" s="128">
        <v>3</v>
      </c>
      <c r="K15" s="37"/>
      <c r="L15" s="37"/>
      <c r="M15" s="20"/>
      <c r="N15" s="20"/>
      <c r="O15" s="20"/>
      <c r="P15" s="20"/>
      <c r="Q15" s="20"/>
      <c r="R15" s="20"/>
      <c r="S15" s="124"/>
      <c r="T15" s="125"/>
      <c r="U15" s="125"/>
      <c r="V15" s="125"/>
      <c r="W15" s="126"/>
      <c r="X15" s="126"/>
      <c r="Y15" s="127"/>
      <c r="Z15" s="127"/>
      <c r="AA15" s="129">
        <v>4</v>
      </c>
      <c r="AB15" s="40"/>
      <c r="AC15" s="40"/>
      <c r="AD15" s="40"/>
      <c r="AE15" s="17"/>
      <c r="AF15" s="17"/>
      <c r="AG15" s="17"/>
      <c r="AH15" s="17"/>
      <c r="AI15" s="17"/>
      <c r="AJ15" s="17"/>
    </row>
    <row r="16" spans="2:36" ht="15.75" customHeight="1">
      <c r="B16" s="17"/>
      <c r="C16" s="17"/>
      <c r="D16" s="17"/>
      <c r="E16" s="18"/>
      <c r="F16" s="18"/>
      <c r="G16" s="37"/>
      <c r="H16" s="37"/>
      <c r="I16" s="37"/>
      <c r="J16" s="106"/>
      <c r="K16" s="41"/>
      <c r="L16" s="41"/>
      <c r="M16" s="42"/>
      <c r="N16" s="42"/>
      <c r="O16" s="42"/>
      <c r="P16" s="42"/>
      <c r="Q16" s="229" t="s">
        <v>111</v>
      </c>
      <c r="R16" s="229"/>
      <c r="S16" s="191"/>
      <c r="T16" s="191"/>
      <c r="U16" s="20"/>
      <c r="V16" s="20"/>
      <c r="W16" s="18"/>
      <c r="X16" s="18"/>
      <c r="Y16" s="40"/>
      <c r="Z16" s="40"/>
      <c r="AA16" s="107"/>
      <c r="AB16" s="40"/>
      <c r="AC16" s="40"/>
      <c r="AD16" s="40"/>
      <c r="AE16" s="17"/>
      <c r="AF16" s="17"/>
      <c r="AG16" s="17"/>
      <c r="AH16" s="17"/>
      <c r="AI16" s="17"/>
      <c r="AJ16" s="17"/>
    </row>
    <row r="17" spans="2:36">
      <c r="D17"/>
      <c r="E17"/>
      <c r="G17" s="71"/>
      <c r="H17" s="71"/>
      <c r="I17" s="71"/>
      <c r="J17" s="300" t="s">
        <v>160</v>
      </c>
      <c r="K17" s="301"/>
      <c r="L17" s="301"/>
      <c r="M17" s="301"/>
      <c r="N17" s="301"/>
      <c r="O17" s="301"/>
      <c r="P17" s="301"/>
      <c r="Q17" s="301"/>
      <c r="R17" s="302"/>
      <c r="S17" s="297" t="s">
        <v>157</v>
      </c>
      <c r="T17" s="298"/>
      <c r="U17" s="298"/>
      <c r="V17" s="298"/>
      <c r="W17" s="298"/>
      <c r="X17" s="298"/>
      <c r="Y17" s="298"/>
      <c r="Z17" s="298"/>
      <c r="AA17" s="299"/>
      <c r="AF17"/>
      <c r="AG17"/>
    </row>
    <row r="18" spans="2:36" ht="16.5" customHeight="1" thickBot="1">
      <c r="B18"/>
      <c r="C18"/>
      <c r="D18"/>
      <c r="E18"/>
      <c r="F18" s="56">
        <v>1</v>
      </c>
      <c r="G18" s="289" t="s">
        <v>155</v>
      </c>
      <c r="H18" s="290">
        <v>3</v>
      </c>
      <c r="I18" s="291" t="s">
        <v>153</v>
      </c>
      <c r="J18" s="294" t="s">
        <v>154</v>
      </c>
      <c r="K18" s="295">
        <v>4</v>
      </c>
      <c r="L18" s="296" t="s">
        <v>156</v>
      </c>
      <c r="M18" s="119">
        <v>1</v>
      </c>
      <c r="N18"/>
      <c r="O18"/>
      <c r="P18"/>
      <c r="Q18"/>
      <c r="R18"/>
      <c r="S18" s="33"/>
      <c r="T18"/>
      <c r="U18"/>
      <c r="V18"/>
      <c r="W18"/>
      <c r="X18" s="120">
        <v>6</v>
      </c>
      <c r="Y18" s="121"/>
      <c r="Z18" s="121"/>
      <c r="AA18" s="122"/>
      <c r="AB18" s="70"/>
      <c r="AC18" s="30"/>
      <c r="AD18" s="30"/>
      <c r="AE18" s="57">
        <v>1</v>
      </c>
      <c r="AF18"/>
      <c r="AG18"/>
      <c r="AH18"/>
    </row>
    <row r="19" spans="2:36" ht="15.75" customHeight="1">
      <c r="B19"/>
      <c r="C19" s="22"/>
      <c r="D19" s="22"/>
      <c r="E19" s="22"/>
      <c r="F19" s="102"/>
      <c r="G19" s="22"/>
      <c r="H19" s="223" t="s">
        <v>103</v>
      </c>
      <c r="I19" s="223"/>
      <c r="J19" s="292"/>
      <c r="K19" s="292"/>
      <c r="L19" s="293"/>
      <c r="M19" s="104"/>
      <c r="N19" s="74"/>
      <c r="O19" s="9"/>
      <c r="P19" s="9"/>
      <c r="Q19" s="9"/>
      <c r="R19" s="9"/>
      <c r="S19" s="43"/>
      <c r="T19" s="9"/>
      <c r="U19" s="22"/>
      <c r="V19" s="22"/>
      <c r="W19" s="22"/>
      <c r="X19" s="102"/>
      <c r="Y19" s="22"/>
      <c r="Z19" s="223" t="s">
        <v>110</v>
      </c>
      <c r="AA19" s="223"/>
      <c r="AB19" s="224"/>
      <c r="AC19" s="224"/>
      <c r="AD19" s="64"/>
      <c r="AE19" s="101"/>
      <c r="AF19" s="74"/>
      <c r="AG19" s="9"/>
      <c r="AH19" s="9"/>
      <c r="AI19" s="9"/>
    </row>
    <row r="20" spans="2:36" ht="15.75" customHeight="1">
      <c r="B20"/>
      <c r="C20" s="22"/>
      <c r="D20" s="22"/>
      <c r="E20" s="22"/>
      <c r="F20" s="102"/>
      <c r="G20" s="22"/>
      <c r="H20" s="103"/>
      <c r="I20" s="157"/>
      <c r="J20" s="157"/>
      <c r="K20" s="103"/>
      <c r="L20" s="103"/>
      <c r="M20" s="104"/>
      <c r="N20" s="74"/>
      <c r="O20" s="9"/>
      <c r="P20" s="9"/>
      <c r="Q20" s="9"/>
      <c r="R20" s="9"/>
      <c r="S20" s="43"/>
      <c r="T20" s="9"/>
      <c r="U20" s="22"/>
      <c r="V20" s="22"/>
      <c r="W20" s="22"/>
      <c r="X20" s="102"/>
      <c r="Y20" s="22"/>
      <c r="Z20" s="103"/>
      <c r="AA20" s="157"/>
      <c r="AB20" s="157"/>
      <c r="AC20" s="103"/>
      <c r="AD20" s="103"/>
      <c r="AE20" s="104"/>
      <c r="AF20" s="74"/>
      <c r="AG20" s="9"/>
      <c r="AH20" s="9"/>
      <c r="AI20" s="9"/>
    </row>
    <row r="21" spans="2:36" ht="15.75" customHeight="1" thickBot="1">
      <c r="B21"/>
      <c r="C21" s="22"/>
      <c r="D21" s="56">
        <v>0</v>
      </c>
      <c r="E21" s="105"/>
      <c r="F21" s="118"/>
      <c r="G21" s="119">
        <v>3</v>
      </c>
      <c r="H21" s="22"/>
      <c r="I21" s="29"/>
      <c r="J21" s="29"/>
      <c r="K21" s="22"/>
      <c r="L21" s="57">
        <v>4</v>
      </c>
      <c r="M21" s="105"/>
      <c r="N21" s="118"/>
      <c r="O21" s="119">
        <v>5</v>
      </c>
      <c r="P21"/>
      <c r="Q21"/>
      <c r="R21"/>
      <c r="S21" s="33"/>
      <c r="T21"/>
      <c r="U21" s="22"/>
      <c r="V21" s="56">
        <v>2</v>
      </c>
      <c r="W21" s="105"/>
      <c r="X21" s="118"/>
      <c r="Y21" s="119">
        <v>7</v>
      </c>
      <c r="Z21" s="22"/>
      <c r="AA21" s="29"/>
      <c r="AB21" s="29"/>
      <c r="AC21" s="22"/>
      <c r="AD21" s="56">
        <v>1</v>
      </c>
      <c r="AE21" s="105"/>
      <c r="AF21" s="118"/>
      <c r="AG21" s="119">
        <v>2</v>
      </c>
      <c r="AH21"/>
    </row>
    <row r="22" spans="2:36" ht="15.75" customHeight="1">
      <c r="B22"/>
      <c r="C22" s="22"/>
      <c r="D22" s="102"/>
      <c r="E22" s="225" t="s">
        <v>101</v>
      </c>
      <c r="F22" s="225"/>
      <c r="G22" s="108"/>
      <c r="H22" s="22"/>
      <c r="I22" s="29"/>
      <c r="J22" s="29"/>
      <c r="K22" s="22"/>
      <c r="L22" s="102"/>
      <c r="M22" s="228" t="s">
        <v>102</v>
      </c>
      <c r="N22" s="228"/>
      <c r="O22" s="110"/>
      <c r="P22"/>
      <c r="Q22"/>
      <c r="R22" s="5"/>
      <c r="S22" s="33"/>
      <c r="T22"/>
      <c r="U22" s="22"/>
      <c r="V22" s="102"/>
      <c r="W22" s="225" t="s">
        <v>108</v>
      </c>
      <c r="X22" s="225"/>
      <c r="Y22" s="108"/>
      <c r="Z22" s="22"/>
      <c r="AA22" s="29"/>
      <c r="AB22" s="29"/>
      <c r="AC22" s="108"/>
      <c r="AD22" s="23"/>
      <c r="AE22" s="232" t="s">
        <v>109</v>
      </c>
      <c r="AF22" s="228"/>
      <c r="AG22" s="110"/>
      <c r="AJ22" s="5"/>
    </row>
    <row r="23" spans="2:36" ht="15.75" customHeight="1" thickBot="1">
      <c r="B23"/>
      <c r="C23" s="109">
        <v>5</v>
      </c>
      <c r="D23" s="99">
        <v>3</v>
      </c>
      <c r="E23" s="144"/>
      <c r="F23" s="144"/>
      <c r="G23" s="109">
        <v>7</v>
      </c>
      <c r="H23" s="57">
        <v>1</v>
      </c>
      <c r="I23" s="32"/>
      <c r="J23" s="32"/>
      <c r="K23" s="56">
        <v>3</v>
      </c>
      <c r="L23" s="114">
        <v>5</v>
      </c>
      <c r="M23" s="144"/>
      <c r="N23" s="144"/>
      <c r="O23" s="100">
        <v>2</v>
      </c>
      <c r="P23" s="114">
        <v>3</v>
      </c>
      <c r="Q23"/>
      <c r="R23"/>
      <c r="S23" s="33"/>
      <c r="T23"/>
      <c r="U23" s="109">
        <v>4</v>
      </c>
      <c r="V23" s="99">
        <v>3</v>
      </c>
      <c r="W23" s="144"/>
      <c r="X23" s="144"/>
      <c r="Y23" s="109">
        <v>9</v>
      </c>
      <c r="Z23" s="57">
        <v>0</v>
      </c>
      <c r="AA23" s="32"/>
      <c r="AB23" s="32"/>
      <c r="AC23" s="109">
        <v>3</v>
      </c>
      <c r="AD23" s="57">
        <v>0</v>
      </c>
      <c r="AE23" s="144"/>
      <c r="AF23" s="144"/>
      <c r="AG23" s="109">
        <v>5</v>
      </c>
      <c r="AH23" s="57">
        <v>3</v>
      </c>
    </row>
    <row r="24" spans="2:36" ht="15.75" customHeight="1">
      <c r="B24" s="110"/>
      <c r="C24" s="155" t="s">
        <v>97</v>
      </c>
      <c r="D24" s="160"/>
      <c r="E24" s="24"/>
      <c r="F24" s="108"/>
      <c r="G24" s="155" t="s">
        <v>98</v>
      </c>
      <c r="H24" s="155"/>
      <c r="I24" s="25"/>
      <c r="J24" s="58"/>
      <c r="K24" s="155" t="s">
        <v>99</v>
      </c>
      <c r="L24" s="155"/>
      <c r="M24" s="102"/>
      <c r="N24" s="58"/>
      <c r="O24" s="228" t="s">
        <v>100</v>
      </c>
      <c r="P24" s="228"/>
      <c r="Q24" s="117"/>
      <c r="R24"/>
      <c r="S24" s="33"/>
      <c r="T24" s="110"/>
      <c r="U24" s="155" t="s">
        <v>104</v>
      </c>
      <c r="V24" s="160"/>
      <c r="W24" s="24"/>
      <c r="X24" s="108"/>
      <c r="Y24" s="155" t="s">
        <v>105</v>
      </c>
      <c r="Z24" s="155"/>
      <c r="AA24" s="25"/>
      <c r="AB24" s="108"/>
      <c r="AC24" s="155" t="s">
        <v>106</v>
      </c>
      <c r="AD24" s="156"/>
      <c r="AE24" s="22"/>
      <c r="AF24" s="108"/>
      <c r="AG24" s="228" t="s">
        <v>107</v>
      </c>
      <c r="AH24" s="228"/>
      <c r="AI24" s="61"/>
    </row>
    <row r="25" spans="2:36" ht="15.75" customHeight="1">
      <c r="B25" s="110"/>
      <c r="C25" s="144"/>
      <c r="D25" s="158"/>
      <c r="E25" s="24"/>
      <c r="F25" s="108"/>
      <c r="G25" s="144"/>
      <c r="H25" s="144"/>
      <c r="I25" s="31"/>
      <c r="J25" s="59"/>
      <c r="K25" s="144"/>
      <c r="L25" s="144"/>
      <c r="M25" s="112"/>
      <c r="N25" s="59"/>
      <c r="O25" s="144"/>
      <c r="P25" s="144"/>
      <c r="Q25" s="117"/>
      <c r="R25"/>
      <c r="S25" s="33"/>
      <c r="T25" s="110"/>
      <c r="U25" s="144"/>
      <c r="V25" s="158"/>
      <c r="W25" s="24"/>
      <c r="X25" s="108"/>
      <c r="Y25" s="144"/>
      <c r="Z25" s="144"/>
      <c r="AA25" s="31"/>
      <c r="AB25" s="116"/>
      <c r="AC25" s="230"/>
      <c r="AD25" s="231"/>
      <c r="AE25" s="32"/>
      <c r="AF25" s="116"/>
      <c r="AG25" s="144"/>
      <c r="AH25" s="144"/>
      <c r="AI25" s="61"/>
    </row>
    <row r="26" spans="2:36" ht="15.75" customHeight="1">
      <c r="B26" s="111"/>
      <c r="C26" s="21"/>
      <c r="D26" s="28"/>
      <c r="E26" s="26"/>
      <c r="F26" s="111"/>
      <c r="G26" s="159"/>
      <c r="H26" s="159"/>
      <c r="I26" s="72"/>
      <c r="J26" s="73"/>
      <c r="K26" s="21"/>
      <c r="L26" s="21"/>
      <c r="M26" s="113"/>
      <c r="N26" s="60"/>
      <c r="O26" s="21"/>
      <c r="P26" s="21"/>
      <c r="Q26" s="113"/>
      <c r="R26"/>
      <c r="S26" s="33"/>
      <c r="T26" s="111"/>
      <c r="U26" s="21"/>
      <c r="V26" s="28"/>
      <c r="W26" s="26"/>
      <c r="X26" s="115"/>
      <c r="Y26" s="159"/>
      <c r="Z26" s="159"/>
      <c r="AA26" s="27"/>
      <c r="AB26" s="115"/>
      <c r="AC26" s="226"/>
      <c r="AD26" s="227"/>
      <c r="AE26" s="30"/>
      <c r="AF26" s="111"/>
      <c r="AG26" s="21"/>
      <c r="AH26" s="21"/>
      <c r="AI26" s="27"/>
    </row>
    <row r="27" spans="2:36">
      <c r="B27" s="153" t="s">
        <v>17</v>
      </c>
      <c r="C27" s="154"/>
      <c r="D27" s="151" t="s">
        <v>18</v>
      </c>
      <c r="E27" s="154"/>
      <c r="F27" s="153" t="s">
        <v>19</v>
      </c>
      <c r="G27" s="154"/>
      <c r="H27" s="151" t="s">
        <v>20</v>
      </c>
      <c r="I27" s="152"/>
      <c r="J27" s="153" t="s">
        <v>21</v>
      </c>
      <c r="K27" s="154"/>
      <c r="L27" s="151" t="s">
        <v>22</v>
      </c>
      <c r="M27" s="154"/>
      <c r="N27" s="153" t="s">
        <v>23</v>
      </c>
      <c r="O27" s="152"/>
      <c r="P27" s="151" t="s">
        <v>24</v>
      </c>
      <c r="Q27" s="154"/>
      <c r="R27" s="4"/>
      <c r="S27" s="44"/>
      <c r="T27" s="153" t="s">
        <v>25</v>
      </c>
      <c r="U27" s="152"/>
      <c r="V27" s="151" t="s">
        <v>26</v>
      </c>
      <c r="W27" s="154"/>
      <c r="X27" s="151" t="s">
        <v>27</v>
      </c>
      <c r="Y27" s="154"/>
      <c r="Z27" s="151" t="s">
        <v>28</v>
      </c>
      <c r="AA27" s="154"/>
      <c r="AB27" s="151" t="s">
        <v>29</v>
      </c>
      <c r="AC27" s="154"/>
      <c r="AD27" s="151" t="s">
        <v>30</v>
      </c>
      <c r="AE27" s="154"/>
      <c r="AF27" s="153" t="s">
        <v>31</v>
      </c>
      <c r="AG27" s="152"/>
      <c r="AH27" s="151" t="s">
        <v>32</v>
      </c>
      <c r="AI27" s="154"/>
      <c r="AJ27" s="4"/>
    </row>
    <row r="28" spans="2:36" ht="18.75" customHeight="1">
      <c r="B28" s="163" t="str">
        <f>予選結果!A6</f>
        <v>ジュニブルー</v>
      </c>
      <c r="C28" s="164"/>
      <c r="D28" s="145" t="str">
        <f>予選結果!A56</f>
        <v>グランツ</v>
      </c>
      <c r="E28" s="146"/>
      <c r="F28" s="145" t="str">
        <f>予選結果!A13</f>
        <v>MATイエロー</v>
      </c>
      <c r="G28" s="146"/>
      <c r="H28" s="145" t="str">
        <f>予選結果!A49</f>
        <v>フロンティア</v>
      </c>
      <c r="I28" s="146"/>
      <c r="J28" s="145" t="str">
        <f>予選結果!A20</f>
        <v>イーグル</v>
      </c>
      <c r="K28" s="146"/>
      <c r="L28" s="145" t="str">
        <f>予選結果!A42</f>
        <v>AVENDAブラック</v>
      </c>
      <c r="M28" s="146"/>
      <c r="N28" s="145" t="str">
        <f>予選結果!A27</f>
        <v>AVENDAホワイト</v>
      </c>
      <c r="O28" s="146"/>
      <c r="P28" s="145" t="str">
        <f>予選結果!A35</f>
        <v>ジュニU12</v>
      </c>
      <c r="Q28" s="146"/>
      <c r="R28" s="14"/>
      <c r="S28" s="45"/>
      <c r="T28" s="145" t="str">
        <f>予選結果!A34</f>
        <v>AVENDAライム</v>
      </c>
      <c r="U28" s="146"/>
      <c r="V28" s="145" t="str">
        <f>予選結果!A28</f>
        <v>スクール</v>
      </c>
      <c r="W28" s="146"/>
      <c r="X28" s="145" t="str">
        <f>予選結果!A41</f>
        <v>プレイフルジュニア</v>
      </c>
      <c r="Y28" s="146"/>
      <c r="Z28" s="145" t="str">
        <f>予選結果!A21</f>
        <v>サン・スポ3rd</v>
      </c>
      <c r="AA28" s="146"/>
      <c r="AB28" s="145" t="str">
        <f>予選結果!A48</f>
        <v>桔梗leaf</v>
      </c>
      <c r="AC28" s="146"/>
      <c r="AD28" s="145" t="str">
        <f>予選結果!A14</f>
        <v>港</v>
      </c>
      <c r="AE28" s="146"/>
      <c r="AF28" s="145" t="str">
        <f>予選結果!A55</f>
        <v>せたな</v>
      </c>
      <c r="AG28" s="146"/>
      <c r="AH28" s="145" t="str">
        <f>予選結果!A7</f>
        <v>プレイフルRISE</v>
      </c>
      <c r="AI28" s="146"/>
      <c r="AJ28" s="6"/>
    </row>
    <row r="29" spans="2:36">
      <c r="B29" s="165"/>
      <c r="C29" s="166"/>
      <c r="D29" s="147"/>
      <c r="E29" s="148"/>
      <c r="F29" s="147"/>
      <c r="G29" s="148"/>
      <c r="H29" s="147"/>
      <c r="I29" s="148"/>
      <c r="J29" s="147"/>
      <c r="K29" s="148"/>
      <c r="L29" s="147"/>
      <c r="M29" s="148"/>
      <c r="N29" s="147"/>
      <c r="O29" s="148"/>
      <c r="P29" s="147"/>
      <c r="Q29" s="148"/>
      <c r="R29" s="14"/>
      <c r="S29" s="45"/>
      <c r="T29" s="147"/>
      <c r="U29" s="148"/>
      <c r="V29" s="147"/>
      <c r="W29" s="148"/>
      <c r="X29" s="147"/>
      <c r="Y29" s="148"/>
      <c r="Z29" s="147"/>
      <c r="AA29" s="148"/>
      <c r="AB29" s="147"/>
      <c r="AC29" s="148"/>
      <c r="AD29" s="147"/>
      <c r="AE29" s="148"/>
      <c r="AF29" s="147"/>
      <c r="AG29" s="148"/>
      <c r="AH29" s="147"/>
      <c r="AI29" s="148"/>
      <c r="AJ29" s="6"/>
    </row>
    <row r="30" spans="2:36" ht="13.5" customHeight="1">
      <c r="B30" s="165"/>
      <c r="C30" s="166"/>
      <c r="D30" s="147"/>
      <c r="E30" s="148"/>
      <c r="F30" s="147"/>
      <c r="G30" s="148"/>
      <c r="H30" s="147"/>
      <c r="I30" s="148"/>
      <c r="J30" s="147"/>
      <c r="K30" s="148"/>
      <c r="L30" s="147"/>
      <c r="M30" s="148"/>
      <c r="N30" s="147"/>
      <c r="O30" s="148"/>
      <c r="P30" s="147"/>
      <c r="Q30" s="148"/>
      <c r="R30" s="14"/>
      <c r="S30" s="45"/>
      <c r="T30" s="147"/>
      <c r="U30" s="148"/>
      <c r="V30" s="147"/>
      <c r="W30" s="148"/>
      <c r="X30" s="147"/>
      <c r="Y30" s="148"/>
      <c r="Z30" s="147"/>
      <c r="AA30" s="148"/>
      <c r="AB30" s="147"/>
      <c r="AC30" s="148"/>
      <c r="AD30" s="147"/>
      <c r="AE30" s="148"/>
      <c r="AF30" s="147"/>
      <c r="AG30" s="148"/>
      <c r="AH30" s="147"/>
      <c r="AI30" s="148"/>
      <c r="AJ30" s="6"/>
    </row>
    <row r="31" spans="2:36">
      <c r="B31" s="165"/>
      <c r="C31" s="166"/>
      <c r="D31" s="147"/>
      <c r="E31" s="148"/>
      <c r="F31" s="147"/>
      <c r="G31" s="148"/>
      <c r="H31" s="147"/>
      <c r="I31" s="148"/>
      <c r="J31" s="147"/>
      <c r="K31" s="148"/>
      <c r="L31" s="147"/>
      <c r="M31" s="148"/>
      <c r="N31" s="147"/>
      <c r="O31" s="148"/>
      <c r="P31" s="147"/>
      <c r="Q31" s="148"/>
      <c r="R31" s="14"/>
      <c r="S31" s="45"/>
      <c r="T31" s="147"/>
      <c r="U31" s="148"/>
      <c r="V31" s="147"/>
      <c r="W31" s="148"/>
      <c r="X31" s="147"/>
      <c r="Y31" s="148"/>
      <c r="Z31" s="147"/>
      <c r="AA31" s="148"/>
      <c r="AB31" s="147"/>
      <c r="AC31" s="148"/>
      <c r="AD31" s="147"/>
      <c r="AE31" s="148"/>
      <c r="AF31" s="147"/>
      <c r="AG31" s="148"/>
      <c r="AH31" s="147"/>
      <c r="AI31" s="148"/>
      <c r="AJ31" s="6"/>
    </row>
    <row r="32" spans="2:36" ht="13.5" customHeight="1">
      <c r="B32" s="165"/>
      <c r="C32" s="166"/>
      <c r="D32" s="147"/>
      <c r="E32" s="148"/>
      <c r="F32" s="147"/>
      <c r="G32" s="148"/>
      <c r="H32" s="147"/>
      <c r="I32" s="148"/>
      <c r="J32" s="147"/>
      <c r="K32" s="148"/>
      <c r="L32" s="147"/>
      <c r="M32" s="148"/>
      <c r="N32" s="147"/>
      <c r="O32" s="148"/>
      <c r="P32" s="147"/>
      <c r="Q32" s="148"/>
      <c r="R32" s="14"/>
      <c r="S32" s="45"/>
      <c r="T32" s="147"/>
      <c r="U32" s="148"/>
      <c r="V32" s="147"/>
      <c r="W32" s="148"/>
      <c r="X32" s="147"/>
      <c r="Y32" s="148"/>
      <c r="Z32" s="147"/>
      <c r="AA32" s="148"/>
      <c r="AB32" s="147"/>
      <c r="AC32" s="148"/>
      <c r="AD32" s="147"/>
      <c r="AE32" s="148"/>
      <c r="AF32" s="147"/>
      <c r="AG32" s="148"/>
      <c r="AH32" s="147"/>
      <c r="AI32" s="148"/>
      <c r="AJ32" s="6"/>
    </row>
    <row r="33" spans="2:52" ht="13.5" customHeight="1">
      <c r="B33" s="165"/>
      <c r="C33" s="166"/>
      <c r="D33" s="147"/>
      <c r="E33" s="148"/>
      <c r="F33" s="147"/>
      <c r="G33" s="148"/>
      <c r="H33" s="147"/>
      <c r="I33" s="148"/>
      <c r="J33" s="147"/>
      <c r="K33" s="148"/>
      <c r="L33" s="147"/>
      <c r="M33" s="148"/>
      <c r="N33" s="147"/>
      <c r="O33" s="148"/>
      <c r="P33" s="147"/>
      <c r="Q33" s="148"/>
      <c r="R33" s="14"/>
      <c r="S33" s="45"/>
      <c r="T33" s="147"/>
      <c r="U33" s="148"/>
      <c r="V33" s="147"/>
      <c r="W33" s="148"/>
      <c r="X33" s="147"/>
      <c r="Y33" s="148"/>
      <c r="Z33" s="147"/>
      <c r="AA33" s="148"/>
      <c r="AB33" s="147"/>
      <c r="AC33" s="148"/>
      <c r="AD33" s="147"/>
      <c r="AE33" s="148"/>
      <c r="AF33" s="147"/>
      <c r="AG33" s="148"/>
      <c r="AH33" s="147"/>
      <c r="AI33" s="148"/>
      <c r="AJ33" s="6"/>
    </row>
    <row r="34" spans="2:52">
      <c r="B34" s="167"/>
      <c r="C34" s="168"/>
      <c r="D34" s="149"/>
      <c r="E34" s="150"/>
      <c r="F34" s="149"/>
      <c r="G34" s="150"/>
      <c r="H34" s="149"/>
      <c r="I34" s="150"/>
      <c r="J34" s="149"/>
      <c r="K34" s="150"/>
      <c r="L34" s="149"/>
      <c r="M34" s="150"/>
      <c r="N34" s="149"/>
      <c r="O34" s="150"/>
      <c r="P34" s="149"/>
      <c r="Q34" s="150"/>
      <c r="R34" s="15"/>
      <c r="S34" s="46"/>
      <c r="T34" s="149"/>
      <c r="U34" s="150"/>
      <c r="V34" s="149"/>
      <c r="W34" s="150"/>
      <c r="X34" s="149"/>
      <c r="Y34" s="150"/>
      <c r="Z34" s="149"/>
      <c r="AA34" s="150"/>
      <c r="AB34" s="149"/>
      <c r="AC34" s="150"/>
      <c r="AD34" s="149"/>
      <c r="AE34" s="150"/>
      <c r="AF34" s="149"/>
      <c r="AG34" s="150"/>
      <c r="AH34" s="149"/>
      <c r="AI34" s="150"/>
    </row>
    <row r="35" spans="2:52" ht="9" customHeight="1">
      <c r="S35" s="33"/>
    </row>
    <row r="36" spans="2:52" ht="13.5" customHeight="1">
      <c r="D36" s="192" t="s">
        <v>147</v>
      </c>
      <c r="E36" s="192"/>
      <c r="F36" s="192"/>
      <c r="G36" s="192"/>
      <c r="H36" s="192"/>
      <c r="I36" s="192"/>
      <c r="J36" s="192"/>
      <c r="K36" s="192"/>
      <c r="L36" s="192"/>
      <c r="M36" s="192"/>
      <c r="N36" s="192"/>
      <c r="O36" s="192"/>
      <c r="S36" s="33"/>
      <c r="V36" s="192" t="s">
        <v>146</v>
      </c>
      <c r="W36" s="192"/>
      <c r="X36" s="192"/>
      <c r="Y36" s="192"/>
      <c r="Z36" s="192"/>
      <c r="AA36" s="192"/>
      <c r="AB36" s="192"/>
      <c r="AC36" s="192"/>
      <c r="AD36" s="192"/>
      <c r="AE36" s="192"/>
      <c r="AF36" s="192"/>
      <c r="AG36" s="192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</row>
    <row r="37" spans="2:52" ht="13.5" customHeight="1">
      <c r="D37" s="192"/>
      <c r="E37" s="192"/>
      <c r="F37" s="192"/>
      <c r="G37" s="192"/>
      <c r="H37" s="192"/>
      <c r="I37" s="192"/>
      <c r="J37" s="192"/>
      <c r="K37" s="192"/>
      <c r="L37" s="192"/>
      <c r="M37" s="192"/>
      <c r="N37" s="192"/>
      <c r="O37" s="192"/>
      <c r="S37" s="33"/>
      <c r="V37" s="192"/>
      <c r="W37" s="192"/>
      <c r="X37" s="192"/>
      <c r="Y37" s="192"/>
      <c r="Z37" s="192"/>
      <c r="AA37" s="192"/>
      <c r="AB37" s="192"/>
      <c r="AC37" s="192"/>
      <c r="AD37" s="192"/>
      <c r="AE37" s="192"/>
      <c r="AF37" s="192"/>
      <c r="AG37" s="192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</row>
    <row r="38" spans="2:52" ht="13.5" customHeight="1"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S38" s="33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</row>
    <row r="39" spans="2:52" ht="16.5" customHeight="1">
      <c r="B39" s="199" t="s">
        <v>87</v>
      </c>
      <c r="C39" s="199"/>
      <c r="D39" s="199"/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S39" s="33"/>
      <c r="T39" s="199" t="s">
        <v>87</v>
      </c>
      <c r="U39" s="199"/>
      <c r="V39" s="199"/>
      <c r="W39" s="199"/>
      <c r="X39" s="199"/>
      <c r="Y39" s="199"/>
      <c r="Z39" s="199"/>
      <c r="AA39" s="199"/>
      <c r="AB39" s="199"/>
      <c r="AC39" s="199"/>
      <c r="AD39" s="199"/>
      <c r="AE39" s="199"/>
      <c r="AF39" s="199"/>
      <c r="AG39" s="199"/>
      <c r="AH39" s="199"/>
      <c r="AI39" s="199"/>
    </row>
    <row r="40" spans="2:52">
      <c r="B40" s="191" t="s">
        <v>112</v>
      </c>
      <c r="C40" s="191"/>
      <c r="D40" s="191"/>
      <c r="E40" s="191"/>
      <c r="F40" s="191"/>
      <c r="G40" s="191"/>
      <c r="H40" s="191"/>
      <c r="I40" s="191"/>
      <c r="J40" s="191"/>
      <c r="K40" s="191"/>
      <c r="L40" s="191"/>
      <c r="M40" s="191"/>
      <c r="N40" s="191"/>
      <c r="O40" s="191"/>
      <c r="P40" s="191"/>
      <c r="Q40" s="191"/>
      <c r="S40" s="33"/>
      <c r="T40" s="191" t="s">
        <v>112</v>
      </c>
      <c r="U40" s="191"/>
      <c r="V40" s="191"/>
      <c r="W40" s="191"/>
      <c r="X40" s="191"/>
      <c r="Y40" s="191"/>
      <c r="Z40" s="191"/>
      <c r="AA40" s="191"/>
      <c r="AB40" s="191"/>
      <c r="AC40" s="191"/>
      <c r="AD40" s="191"/>
      <c r="AE40" s="191"/>
      <c r="AF40" s="191"/>
      <c r="AG40" s="191"/>
      <c r="AH40" s="191"/>
      <c r="AI40" s="191"/>
    </row>
    <row r="41" spans="2:52" ht="19.5" customHeight="1" thickBot="1">
      <c r="B41" s="205" t="s">
        <v>114</v>
      </c>
      <c r="C41" s="205"/>
      <c r="D41" s="205"/>
      <c r="E41" s="205"/>
      <c r="F41" s="205"/>
      <c r="G41" s="205"/>
      <c r="H41" s="205"/>
      <c r="I41" s="205"/>
      <c r="J41" s="205"/>
      <c r="K41" s="205"/>
      <c r="L41" s="205"/>
      <c r="M41" s="205"/>
      <c r="N41" s="205"/>
      <c r="O41" s="205"/>
      <c r="P41" s="205"/>
      <c r="Q41" s="205"/>
      <c r="S41" s="33"/>
      <c r="T41" s="205" t="s">
        <v>114</v>
      </c>
      <c r="U41" s="205"/>
      <c r="V41" s="205"/>
      <c r="W41" s="205"/>
      <c r="X41" s="205"/>
      <c r="Y41" s="205"/>
      <c r="Z41" s="205"/>
      <c r="AA41" s="205"/>
      <c r="AB41" s="205"/>
      <c r="AC41" s="205"/>
      <c r="AD41" s="205"/>
      <c r="AE41" s="205"/>
      <c r="AF41" s="205"/>
      <c r="AG41" s="205"/>
      <c r="AH41" s="205"/>
      <c r="AI41" s="205"/>
    </row>
    <row r="42" spans="2:52" ht="19.5" thickTop="1">
      <c r="B42" s="193" t="s">
        <v>113</v>
      </c>
      <c r="C42" s="194"/>
      <c r="D42" s="194"/>
      <c r="E42" s="194"/>
      <c r="F42" s="194"/>
      <c r="G42" s="194"/>
      <c r="H42" s="194"/>
      <c r="I42" s="194"/>
      <c r="J42" s="194"/>
      <c r="K42" s="194"/>
      <c r="L42" s="194"/>
      <c r="M42" s="194"/>
      <c r="N42" s="194"/>
      <c r="O42" s="194"/>
      <c r="P42" s="194"/>
      <c r="Q42" s="194"/>
      <c r="R42" s="194"/>
      <c r="S42" s="194"/>
      <c r="T42" s="194"/>
      <c r="U42" s="194"/>
      <c r="V42" s="194"/>
      <c r="W42" s="194"/>
      <c r="X42" s="194"/>
      <c r="Y42" s="194"/>
      <c r="Z42" s="194"/>
      <c r="AA42" s="194"/>
      <c r="AB42" s="194"/>
      <c r="AC42" s="194"/>
      <c r="AD42" s="194"/>
      <c r="AE42" s="194"/>
      <c r="AF42" s="194"/>
      <c r="AG42" s="194"/>
      <c r="AH42" s="194"/>
      <c r="AI42" s="195"/>
    </row>
    <row r="43" spans="2:52" ht="19.5" thickBot="1">
      <c r="B43" s="196" t="s">
        <v>115</v>
      </c>
      <c r="C43" s="197"/>
      <c r="D43" s="197"/>
      <c r="E43" s="197"/>
      <c r="F43" s="197"/>
      <c r="G43" s="197"/>
      <c r="H43" s="197"/>
      <c r="I43" s="197"/>
      <c r="J43" s="197"/>
      <c r="K43" s="197"/>
      <c r="L43" s="197"/>
      <c r="M43" s="197"/>
      <c r="N43" s="197"/>
      <c r="O43" s="197"/>
      <c r="P43" s="197"/>
      <c r="Q43" s="197"/>
      <c r="R43" s="197"/>
      <c r="S43" s="197"/>
      <c r="T43" s="197"/>
      <c r="U43" s="197"/>
      <c r="V43" s="197"/>
      <c r="W43" s="197"/>
      <c r="X43" s="197"/>
      <c r="Y43" s="197"/>
      <c r="Z43" s="197"/>
      <c r="AA43" s="197"/>
      <c r="AB43" s="197"/>
      <c r="AC43" s="197"/>
      <c r="AD43" s="197"/>
      <c r="AE43" s="197"/>
      <c r="AF43" s="197"/>
      <c r="AG43" s="197"/>
      <c r="AH43" s="197"/>
      <c r="AI43" s="198"/>
    </row>
    <row r="44" spans="2:52" ht="19.5" thickTop="1">
      <c r="B44" s="62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S44" s="33"/>
      <c r="T44" s="62"/>
      <c r="U44" s="63"/>
      <c r="V44" s="63"/>
      <c r="W44" s="63"/>
      <c r="X44" s="63"/>
      <c r="Y44" s="63"/>
      <c r="Z44" s="63"/>
      <c r="AA44" s="63"/>
      <c r="AB44" s="63"/>
      <c r="AC44" s="63"/>
      <c r="AD44" s="63"/>
      <c r="AE44" s="63"/>
      <c r="AF44" s="63"/>
      <c r="AG44" s="63"/>
      <c r="AH44" s="63"/>
      <c r="AI44" s="63"/>
    </row>
    <row r="45" spans="2:52" ht="19.5" thickBot="1">
      <c r="B45" s="203" t="s">
        <v>92</v>
      </c>
      <c r="C45" s="204"/>
      <c r="D45" s="204"/>
      <c r="E45" s="204"/>
      <c r="F45" s="204"/>
      <c r="G45" s="204"/>
      <c r="H45" s="204"/>
      <c r="I45" s="204"/>
      <c r="J45" s="204"/>
      <c r="K45" s="204"/>
      <c r="L45" s="204"/>
      <c r="M45" s="204"/>
      <c r="N45" s="204"/>
      <c r="O45" s="204"/>
      <c r="P45" s="204"/>
      <c r="Q45" s="204"/>
      <c r="S45" s="33"/>
      <c r="T45" s="203" t="s">
        <v>92</v>
      </c>
      <c r="U45" s="204"/>
      <c r="V45" s="204"/>
      <c r="W45" s="204"/>
      <c r="X45" s="204"/>
      <c r="Y45" s="204"/>
      <c r="Z45" s="204"/>
      <c r="AA45" s="204"/>
      <c r="AB45" s="204"/>
      <c r="AC45" s="204"/>
      <c r="AD45" s="204"/>
      <c r="AE45" s="204"/>
      <c r="AF45" s="204"/>
      <c r="AG45" s="204"/>
      <c r="AH45" s="204"/>
      <c r="AI45" s="204"/>
    </row>
    <row r="46" spans="2:52" ht="21" customHeight="1" thickTop="1" thickBot="1">
      <c r="B46" s="161" t="s">
        <v>33</v>
      </c>
      <c r="C46" s="162"/>
      <c r="D46" s="208" t="s">
        <v>34</v>
      </c>
      <c r="E46" s="209"/>
      <c r="F46" s="210"/>
      <c r="G46" s="211" t="s">
        <v>35</v>
      </c>
      <c r="H46" s="201"/>
      <c r="I46" s="201"/>
      <c r="J46" s="201"/>
      <c r="K46" s="201"/>
      <c r="L46" s="201"/>
      <c r="M46" s="212"/>
      <c r="N46" s="200" t="s">
        <v>36</v>
      </c>
      <c r="O46" s="201"/>
      <c r="P46" s="201"/>
      <c r="Q46" s="202"/>
      <c r="S46" s="33"/>
      <c r="T46" s="161" t="s">
        <v>33</v>
      </c>
      <c r="U46" s="162"/>
      <c r="V46" s="208" t="s">
        <v>34</v>
      </c>
      <c r="W46" s="209"/>
      <c r="X46" s="210"/>
      <c r="Y46" s="211" t="s">
        <v>35</v>
      </c>
      <c r="Z46" s="201"/>
      <c r="AA46" s="201"/>
      <c r="AB46" s="201"/>
      <c r="AC46" s="201"/>
      <c r="AD46" s="201"/>
      <c r="AE46" s="212"/>
      <c r="AF46" s="200" t="s">
        <v>36</v>
      </c>
      <c r="AG46" s="201"/>
      <c r="AH46" s="201"/>
      <c r="AI46" s="202"/>
    </row>
    <row r="47" spans="2:52" ht="15" customHeight="1" thickTop="1">
      <c r="B47" s="169" t="s">
        <v>17</v>
      </c>
      <c r="C47" s="170"/>
      <c r="D47" s="173">
        <v>0.39583333333333331</v>
      </c>
      <c r="E47" s="174"/>
      <c r="F47" s="175"/>
      <c r="G47" s="179" t="str">
        <f>B28</f>
        <v>ジュニブルー</v>
      </c>
      <c r="H47" s="180"/>
      <c r="I47" s="180"/>
      <c r="J47" s="206" t="s">
        <v>37</v>
      </c>
      <c r="K47" s="180" t="str">
        <f>D28</f>
        <v>グランツ</v>
      </c>
      <c r="L47" s="180"/>
      <c r="M47" s="183"/>
      <c r="N47" s="185" t="s">
        <v>40</v>
      </c>
      <c r="O47" s="186"/>
      <c r="P47" s="186"/>
      <c r="Q47" s="187"/>
      <c r="R47" s="2"/>
      <c r="S47" s="11"/>
      <c r="T47" s="169" t="s">
        <v>59</v>
      </c>
      <c r="U47" s="170"/>
      <c r="V47" s="173">
        <v>0.39583333333333331</v>
      </c>
      <c r="W47" s="174"/>
      <c r="X47" s="175"/>
      <c r="Y47" s="179" t="str">
        <f>T28</f>
        <v>AVENDAライム</v>
      </c>
      <c r="Z47" s="180"/>
      <c r="AA47" s="180"/>
      <c r="AB47" s="206" t="s">
        <v>37</v>
      </c>
      <c r="AC47" s="180" t="str">
        <f>V28</f>
        <v>スクール</v>
      </c>
      <c r="AD47" s="180"/>
      <c r="AE47" s="183"/>
      <c r="AF47" s="185" t="s">
        <v>53</v>
      </c>
      <c r="AG47" s="186"/>
      <c r="AH47" s="186"/>
      <c r="AI47" s="187"/>
    </row>
    <row r="48" spans="2:52" ht="15" customHeight="1">
      <c r="B48" s="171"/>
      <c r="C48" s="172"/>
      <c r="D48" s="176"/>
      <c r="E48" s="177"/>
      <c r="F48" s="178"/>
      <c r="G48" s="181"/>
      <c r="H48" s="182"/>
      <c r="I48" s="182"/>
      <c r="J48" s="207"/>
      <c r="K48" s="182"/>
      <c r="L48" s="182"/>
      <c r="M48" s="184"/>
      <c r="N48" s="188"/>
      <c r="O48" s="189"/>
      <c r="P48" s="189"/>
      <c r="Q48" s="190"/>
      <c r="R48" s="2"/>
      <c r="S48" s="11"/>
      <c r="T48" s="171"/>
      <c r="U48" s="172"/>
      <c r="V48" s="176"/>
      <c r="W48" s="177"/>
      <c r="X48" s="178"/>
      <c r="Y48" s="181"/>
      <c r="Z48" s="182"/>
      <c r="AA48" s="182"/>
      <c r="AB48" s="207"/>
      <c r="AC48" s="182"/>
      <c r="AD48" s="182"/>
      <c r="AE48" s="184"/>
      <c r="AF48" s="188"/>
      <c r="AG48" s="189"/>
      <c r="AH48" s="189"/>
      <c r="AI48" s="190"/>
    </row>
    <row r="49" spans="2:35" ht="15" customHeight="1">
      <c r="B49" s="233" t="s">
        <v>40</v>
      </c>
      <c r="C49" s="234"/>
      <c r="D49" s="235">
        <v>0.4375</v>
      </c>
      <c r="E49" s="236"/>
      <c r="F49" s="237"/>
      <c r="G49" s="238" t="str">
        <f>F28</f>
        <v>MATイエロー</v>
      </c>
      <c r="H49" s="239"/>
      <c r="I49" s="239"/>
      <c r="J49" s="240" t="s">
        <v>38</v>
      </c>
      <c r="K49" s="239" t="str">
        <f>H28</f>
        <v>フロンティア</v>
      </c>
      <c r="L49" s="239"/>
      <c r="M49" s="241"/>
      <c r="N49" s="242" t="s">
        <v>43</v>
      </c>
      <c r="O49" s="243"/>
      <c r="P49" s="243"/>
      <c r="Q49" s="244"/>
      <c r="R49" s="2"/>
      <c r="S49" s="11"/>
      <c r="T49" s="233" t="s">
        <v>53</v>
      </c>
      <c r="U49" s="234"/>
      <c r="V49" s="235">
        <v>0.4375</v>
      </c>
      <c r="W49" s="236"/>
      <c r="X49" s="237"/>
      <c r="Y49" s="238" t="str">
        <f>X28</f>
        <v>プレイフルジュニア</v>
      </c>
      <c r="Z49" s="239"/>
      <c r="AA49" s="239"/>
      <c r="AB49" s="240" t="s">
        <v>10</v>
      </c>
      <c r="AC49" s="239" t="str">
        <f>Z28</f>
        <v>サン・スポ3rd</v>
      </c>
      <c r="AD49" s="239"/>
      <c r="AE49" s="241"/>
      <c r="AF49" s="242" t="s">
        <v>59</v>
      </c>
      <c r="AG49" s="243"/>
      <c r="AH49" s="243"/>
      <c r="AI49" s="244"/>
    </row>
    <row r="50" spans="2:35" ht="15" customHeight="1">
      <c r="B50" s="171"/>
      <c r="C50" s="172"/>
      <c r="D50" s="176"/>
      <c r="E50" s="177"/>
      <c r="F50" s="178"/>
      <c r="G50" s="181"/>
      <c r="H50" s="182"/>
      <c r="I50" s="182"/>
      <c r="J50" s="207"/>
      <c r="K50" s="182"/>
      <c r="L50" s="182"/>
      <c r="M50" s="184"/>
      <c r="N50" s="188"/>
      <c r="O50" s="189"/>
      <c r="P50" s="189"/>
      <c r="Q50" s="190"/>
      <c r="R50" s="2"/>
      <c r="S50" s="11"/>
      <c r="T50" s="171"/>
      <c r="U50" s="172"/>
      <c r="V50" s="176"/>
      <c r="W50" s="177"/>
      <c r="X50" s="178"/>
      <c r="Y50" s="181"/>
      <c r="Z50" s="182"/>
      <c r="AA50" s="182"/>
      <c r="AB50" s="207"/>
      <c r="AC50" s="182"/>
      <c r="AD50" s="182"/>
      <c r="AE50" s="184"/>
      <c r="AF50" s="188"/>
      <c r="AG50" s="189"/>
      <c r="AH50" s="189"/>
      <c r="AI50" s="190"/>
    </row>
    <row r="51" spans="2:35" ht="15" customHeight="1">
      <c r="B51" s="233" t="s">
        <v>44</v>
      </c>
      <c r="C51" s="234"/>
      <c r="D51" s="235">
        <v>0.47916666666666702</v>
      </c>
      <c r="E51" s="236"/>
      <c r="F51" s="237"/>
      <c r="G51" s="238" t="str">
        <f>J28</f>
        <v>イーグル</v>
      </c>
      <c r="H51" s="239"/>
      <c r="I51" s="239"/>
      <c r="J51" s="240" t="s">
        <v>38</v>
      </c>
      <c r="K51" s="239" t="str">
        <f>L28</f>
        <v>AVENDAブラック</v>
      </c>
      <c r="L51" s="239"/>
      <c r="M51" s="241"/>
      <c r="N51" s="242" t="s">
        <v>42</v>
      </c>
      <c r="O51" s="243"/>
      <c r="P51" s="243"/>
      <c r="Q51" s="244"/>
      <c r="R51" s="2"/>
      <c r="S51" s="11"/>
      <c r="T51" s="233" t="s">
        <v>54</v>
      </c>
      <c r="U51" s="234"/>
      <c r="V51" s="235">
        <v>0.47916666666666702</v>
      </c>
      <c r="W51" s="236"/>
      <c r="X51" s="237"/>
      <c r="Y51" s="238" t="str">
        <f>AB28</f>
        <v>桔梗leaf</v>
      </c>
      <c r="Z51" s="239"/>
      <c r="AA51" s="239"/>
      <c r="AB51" s="240" t="s">
        <v>38</v>
      </c>
      <c r="AC51" s="239" t="str">
        <f>AD28</f>
        <v>港</v>
      </c>
      <c r="AD51" s="239"/>
      <c r="AE51" s="241"/>
      <c r="AF51" s="242" t="s">
        <v>60</v>
      </c>
      <c r="AG51" s="243"/>
      <c r="AH51" s="243"/>
      <c r="AI51" s="244"/>
    </row>
    <row r="52" spans="2:35" ht="15" customHeight="1">
      <c r="B52" s="171"/>
      <c r="C52" s="172"/>
      <c r="D52" s="176"/>
      <c r="E52" s="177"/>
      <c r="F52" s="178"/>
      <c r="G52" s="181"/>
      <c r="H52" s="182"/>
      <c r="I52" s="182"/>
      <c r="J52" s="207"/>
      <c r="K52" s="182"/>
      <c r="L52" s="182"/>
      <c r="M52" s="184"/>
      <c r="N52" s="188"/>
      <c r="O52" s="189"/>
      <c r="P52" s="189"/>
      <c r="Q52" s="190"/>
      <c r="R52" s="2"/>
      <c r="S52" s="11"/>
      <c r="T52" s="171"/>
      <c r="U52" s="172"/>
      <c r="V52" s="176"/>
      <c r="W52" s="177"/>
      <c r="X52" s="178"/>
      <c r="Y52" s="181"/>
      <c r="Z52" s="182"/>
      <c r="AA52" s="182"/>
      <c r="AB52" s="207"/>
      <c r="AC52" s="182"/>
      <c r="AD52" s="182"/>
      <c r="AE52" s="184"/>
      <c r="AF52" s="188"/>
      <c r="AG52" s="189"/>
      <c r="AH52" s="189"/>
      <c r="AI52" s="190"/>
    </row>
    <row r="53" spans="2:35" ht="15" customHeight="1">
      <c r="B53" s="233" t="s">
        <v>41</v>
      </c>
      <c r="C53" s="234"/>
      <c r="D53" s="235">
        <v>0.52083333333333304</v>
      </c>
      <c r="E53" s="236"/>
      <c r="F53" s="237"/>
      <c r="G53" s="238" t="str">
        <f>N28</f>
        <v>AVENDAホワイト</v>
      </c>
      <c r="H53" s="239"/>
      <c r="I53" s="239"/>
      <c r="J53" s="240" t="s">
        <v>38</v>
      </c>
      <c r="K53" s="285" t="str">
        <f>P28</f>
        <v>ジュニU12</v>
      </c>
      <c r="L53" s="285"/>
      <c r="M53" s="286"/>
      <c r="N53" s="242" t="s">
        <v>45</v>
      </c>
      <c r="O53" s="243"/>
      <c r="P53" s="243"/>
      <c r="Q53" s="244"/>
      <c r="R53" s="2"/>
      <c r="S53" s="11"/>
      <c r="T53" s="233" t="s">
        <v>55</v>
      </c>
      <c r="U53" s="234"/>
      <c r="V53" s="235">
        <v>0.52083333333333304</v>
      </c>
      <c r="W53" s="236"/>
      <c r="X53" s="237"/>
      <c r="Y53" s="238" t="str">
        <f>AF28</f>
        <v>せたな</v>
      </c>
      <c r="Z53" s="239"/>
      <c r="AA53" s="239"/>
      <c r="AB53" s="240" t="s">
        <v>38</v>
      </c>
      <c r="AC53" s="239" t="str">
        <f>AH28</f>
        <v>プレイフルRISE</v>
      </c>
      <c r="AD53" s="239"/>
      <c r="AE53" s="241"/>
      <c r="AF53" s="242" t="s">
        <v>61</v>
      </c>
      <c r="AG53" s="243"/>
      <c r="AH53" s="243"/>
      <c r="AI53" s="244"/>
    </row>
    <row r="54" spans="2:35" ht="15" customHeight="1">
      <c r="B54" s="171"/>
      <c r="C54" s="172"/>
      <c r="D54" s="176"/>
      <c r="E54" s="177"/>
      <c r="F54" s="178"/>
      <c r="G54" s="181"/>
      <c r="H54" s="182"/>
      <c r="I54" s="182"/>
      <c r="J54" s="207"/>
      <c r="K54" s="287"/>
      <c r="L54" s="287"/>
      <c r="M54" s="288"/>
      <c r="N54" s="188"/>
      <c r="O54" s="189"/>
      <c r="P54" s="189"/>
      <c r="Q54" s="190"/>
      <c r="R54" s="2"/>
      <c r="S54" s="11"/>
      <c r="T54" s="171"/>
      <c r="U54" s="172"/>
      <c r="V54" s="176"/>
      <c r="W54" s="177"/>
      <c r="X54" s="178"/>
      <c r="Y54" s="181"/>
      <c r="Z54" s="182"/>
      <c r="AA54" s="182"/>
      <c r="AB54" s="207"/>
      <c r="AC54" s="182"/>
      <c r="AD54" s="182"/>
      <c r="AE54" s="184"/>
      <c r="AF54" s="188"/>
      <c r="AG54" s="189"/>
      <c r="AH54" s="189"/>
      <c r="AI54" s="190"/>
    </row>
    <row r="55" spans="2:35" ht="15" customHeight="1">
      <c r="B55" s="233" t="s">
        <v>50</v>
      </c>
      <c r="C55" s="234"/>
      <c r="D55" s="235">
        <v>0.54861111111111105</v>
      </c>
      <c r="E55" s="236"/>
      <c r="F55" s="237"/>
      <c r="G55" s="272" t="s">
        <v>46</v>
      </c>
      <c r="H55" s="273"/>
      <c r="I55" s="273"/>
      <c r="J55" s="261" t="s">
        <v>38</v>
      </c>
      <c r="K55" s="273" t="s">
        <v>47</v>
      </c>
      <c r="L55" s="273"/>
      <c r="M55" s="274"/>
      <c r="N55" s="275" t="s">
        <v>79</v>
      </c>
      <c r="O55" s="276"/>
      <c r="P55" s="276"/>
      <c r="Q55" s="277"/>
      <c r="S55" s="10"/>
      <c r="T55" s="233" t="s">
        <v>56</v>
      </c>
      <c r="U55" s="234"/>
      <c r="V55" s="235">
        <v>0.54861111111111105</v>
      </c>
      <c r="W55" s="236"/>
      <c r="X55" s="237"/>
      <c r="Y55" s="272" t="s">
        <v>62</v>
      </c>
      <c r="Z55" s="273"/>
      <c r="AA55" s="273"/>
      <c r="AB55" s="261" t="s">
        <v>38</v>
      </c>
      <c r="AC55" s="273" t="s">
        <v>63</v>
      </c>
      <c r="AD55" s="273"/>
      <c r="AE55" s="274"/>
      <c r="AF55" s="275" t="s">
        <v>83</v>
      </c>
      <c r="AG55" s="276"/>
      <c r="AH55" s="276"/>
      <c r="AI55" s="277"/>
    </row>
    <row r="56" spans="2:35" ht="15" customHeight="1">
      <c r="B56" s="171"/>
      <c r="C56" s="172"/>
      <c r="D56" s="176"/>
      <c r="E56" s="177"/>
      <c r="F56" s="178"/>
      <c r="G56" s="278"/>
      <c r="H56" s="279"/>
      <c r="I56" s="279"/>
      <c r="J56" s="280"/>
      <c r="K56" s="279"/>
      <c r="L56" s="279"/>
      <c r="M56" s="281"/>
      <c r="N56" s="282" t="s">
        <v>80</v>
      </c>
      <c r="O56" s="283"/>
      <c r="P56" s="283"/>
      <c r="Q56" s="284"/>
      <c r="R56" s="1" t="s">
        <v>39</v>
      </c>
      <c r="S56" s="10"/>
      <c r="T56" s="171"/>
      <c r="U56" s="172"/>
      <c r="V56" s="176"/>
      <c r="W56" s="177"/>
      <c r="X56" s="178"/>
      <c r="Y56" s="278"/>
      <c r="Z56" s="279"/>
      <c r="AA56" s="279"/>
      <c r="AB56" s="280"/>
      <c r="AC56" s="279"/>
      <c r="AD56" s="279"/>
      <c r="AE56" s="281"/>
      <c r="AF56" s="282" t="s">
        <v>84</v>
      </c>
      <c r="AG56" s="283"/>
      <c r="AH56" s="283"/>
      <c r="AI56" s="284"/>
    </row>
    <row r="57" spans="2:35" ht="15" customHeight="1">
      <c r="B57" s="233" t="s">
        <v>51</v>
      </c>
      <c r="C57" s="234"/>
      <c r="D57" s="235">
        <v>0.57638888888888895</v>
      </c>
      <c r="E57" s="236"/>
      <c r="F57" s="237"/>
      <c r="G57" s="272" t="s">
        <v>48</v>
      </c>
      <c r="H57" s="273"/>
      <c r="I57" s="273"/>
      <c r="J57" s="261" t="s">
        <v>38</v>
      </c>
      <c r="K57" s="273" t="s">
        <v>49</v>
      </c>
      <c r="L57" s="273"/>
      <c r="M57" s="274"/>
      <c r="N57" s="275" t="s">
        <v>81</v>
      </c>
      <c r="O57" s="276"/>
      <c r="P57" s="276"/>
      <c r="Q57" s="277"/>
      <c r="R57" s="8"/>
      <c r="S57" s="12"/>
      <c r="T57" s="233" t="s">
        <v>57</v>
      </c>
      <c r="U57" s="234"/>
      <c r="V57" s="235">
        <v>0.57638888888888895</v>
      </c>
      <c r="W57" s="236"/>
      <c r="X57" s="237"/>
      <c r="Y57" s="272" t="s">
        <v>64</v>
      </c>
      <c r="Z57" s="273"/>
      <c r="AA57" s="273"/>
      <c r="AB57" s="261" t="s">
        <v>38</v>
      </c>
      <c r="AC57" s="273" t="s">
        <v>65</v>
      </c>
      <c r="AD57" s="273"/>
      <c r="AE57" s="274"/>
      <c r="AF57" s="275" t="s">
        <v>85</v>
      </c>
      <c r="AG57" s="276"/>
      <c r="AH57" s="276"/>
      <c r="AI57" s="277"/>
    </row>
    <row r="58" spans="2:35" ht="15" customHeight="1">
      <c r="B58" s="171"/>
      <c r="C58" s="172"/>
      <c r="D58" s="176"/>
      <c r="E58" s="177"/>
      <c r="F58" s="178"/>
      <c r="G58" s="278"/>
      <c r="H58" s="279"/>
      <c r="I58" s="279"/>
      <c r="J58" s="280"/>
      <c r="K58" s="279"/>
      <c r="L58" s="279"/>
      <c r="M58" s="281"/>
      <c r="N58" s="282" t="s">
        <v>82</v>
      </c>
      <c r="O58" s="283"/>
      <c r="P58" s="283"/>
      <c r="Q58" s="284"/>
      <c r="R58" s="8"/>
      <c r="S58" s="12"/>
      <c r="T58" s="171"/>
      <c r="U58" s="172"/>
      <c r="V58" s="176"/>
      <c r="W58" s="177"/>
      <c r="X58" s="178"/>
      <c r="Y58" s="278"/>
      <c r="Z58" s="279"/>
      <c r="AA58" s="279"/>
      <c r="AB58" s="280"/>
      <c r="AC58" s="279"/>
      <c r="AD58" s="279"/>
      <c r="AE58" s="281"/>
      <c r="AF58" s="282" t="s">
        <v>86</v>
      </c>
      <c r="AG58" s="283"/>
      <c r="AH58" s="283"/>
      <c r="AI58" s="284"/>
    </row>
    <row r="59" spans="2:35" ht="15" customHeight="1">
      <c r="B59" s="233" t="s">
        <v>52</v>
      </c>
      <c r="C59" s="234"/>
      <c r="D59" s="235">
        <v>0.60763888888888895</v>
      </c>
      <c r="E59" s="236"/>
      <c r="F59" s="237"/>
      <c r="G59" s="272" t="s">
        <v>66</v>
      </c>
      <c r="H59" s="273"/>
      <c r="I59" s="273"/>
      <c r="J59" s="261" t="s">
        <v>37</v>
      </c>
      <c r="K59" s="273" t="s">
        <v>67</v>
      </c>
      <c r="L59" s="273"/>
      <c r="M59" s="274"/>
      <c r="N59" s="275" t="s">
        <v>68</v>
      </c>
      <c r="O59" s="276"/>
      <c r="P59" s="276"/>
      <c r="Q59" s="277"/>
      <c r="S59" s="10"/>
      <c r="T59" s="233" t="s">
        <v>58</v>
      </c>
      <c r="U59" s="234"/>
      <c r="V59" s="235">
        <v>0.60763888888888895</v>
      </c>
      <c r="W59" s="236"/>
      <c r="X59" s="237"/>
      <c r="Y59" s="272" t="s">
        <v>70</v>
      </c>
      <c r="Z59" s="273"/>
      <c r="AA59" s="273"/>
      <c r="AB59" s="261" t="s">
        <v>37</v>
      </c>
      <c r="AC59" s="273" t="s">
        <v>71</v>
      </c>
      <c r="AD59" s="273"/>
      <c r="AE59" s="274"/>
      <c r="AF59" s="275" t="s">
        <v>72</v>
      </c>
      <c r="AG59" s="276"/>
      <c r="AH59" s="276"/>
      <c r="AI59" s="277"/>
    </row>
    <row r="60" spans="2:35" ht="15" customHeight="1" thickBot="1">
      <c r="B60" s="249"/>
      <c r="C60" s="250"/>
      <c r="D60" s="254"/>
      <c r="E60" s="255"/>
      <c r="F60" s="256"/>
      <c r="G60" s="259"/>
      <c r="H60" s="260"/>
      <c r="I60" s="260"/>
      <c r="J60" s="262"/>
      <c r="K60" s="260"/>
      <c r="L60" s="260"/>
      <c r="M60" s="265"/>
      <c r="N60" s="269" t="s">
        <v>69</v>
      </c>
      <c r="O60" s="270"/>
      <c r="P60" s="270"/>
      <c r="Q60" s="271"/>
      <c r="S60" s="10"/>
      <c r="T60" s="249"/>
      <c r="U60" s="250"/>
      <c r="V60" s="254"/>
      <c r="W60" s="255"/>
      <c r="X60" s="256"/>
      <c r="Y60" s="259"/>
      <c r="Z60" s="260"/>
      <c r="AA60" s="260"/>
      <c r="AB60" s="262"/>
      <c r="AC60" s="260"/>
      <c r="AD60" s="260"/>
      <c r="AE60" s="265"/>
      <c r="AF60" s="269" t="s">
        <v>73</v>
      </c>
      <c r="AG60" s="270"/>
      <c r="AH60" s="270"/>
      <c r="AI60" s="271"/>
    </row>
    <row r="61" spans="2:35" ht="7.5" customHeight="1" thickTop="1" thickBot="1">
      <c r="B61" s="48"/>
      <c r="C61" s="48"/>
      <c r="D61" s="53"/>
      <c r="E61" s="53"/>
      <c r="F61" s="53"/>
      <c r="G61" s="54"/>
      <c r="H61" s="54"/>
      <c r="I61" s="54"/>
      <c r="J61" s="55"/>
      <c r="K61" s="54"/>
      <c r="L61" s="54"/>
      <c r="M61" s="54"/>
      <c r="N61" s="47"/>
      <c r="O61" s="47"/>
      <c r="P61" s="47"/>
      <c r="Q61" s="47"/>
      <c r="T61" s="2"/>
      <c r="U61" s="2"/>
      <c r="V61" s="49"/>
      <c r="W61" s="49"/>
      <c r="X61" s="49"/>
      <c r="Y61" s="50"/>
      <c r="Z61" s="50"/>
      <c r="AA61" s="50"/>
      <c r="AB61" s="51"/>
      <c r="AC61" s="50"/>
      <c r="AD61" s="50"/>
      <c r="AE61" s="50"/>
      <c r="AF61" s="52"/>
      <c r="AG61" s="52"/>
      <c r="AH61" s="52"/>
      <c r="AI61" s="52"/>
    </row>
    <row r="62" spans="2:35" ht="15" customHeight="1" thickTop="1">
      <c r="B62" s="247" t="s">
        <v>93</v>
      </c>
      <c r="C62" s="248"/>
      <c r="D62" s="251">
        <v>0.63888888888888884</v>
      </c>
      <c r="E62" s="252"/>
      <c r="F62" s="253"/>
      <c r="G62" s="257" t="s">
        <v>88</v>
      </c>
      <c r="H62" s="258"/>
      <c r="I62" s="258"/>
      <c r="J62" s="263" t="s">
        <v>37</v>
      </c>
      <c r="K62" s="258" t="s">
        <v>89</v>
      </c>
      <c r="L62" s="258"/>
      <c r="M62" s="264"/>
      <c r="N62" s="266" t="s">
        <v>90</v>
      </c>
      <c r="O62" s="267"/>
      <c r="P62" s="267"/>
      <c r="Q62" s="268"/>
    </row>
    <row r="63" spans="2:35" ht="15" customHeight="1" thickBot="1">
      <c r="B63" s="249"/>
      <c r="C63" s="250"/>
      <c r="D63" s="254"/>
      <c r="E63" s="255"/>
      <c r="F63" s="256"/>
      <c r="G63" s="259"/>
      <c r="H63" s="260"/>
      <c r="I63" s="260"/>
      <c r="J63" s="262"/>
      <c r="K63" s="260"/>
      <c r="L63" s="260"/>
      <c r="M63" s="265"/>
      <c r="N63" s="269" t="s">
        <v>91</v>
      </c>
      <c r="O63" s="270"/>
      <c r="P63" s="270"/>
      <c r="Q63" s="271"/>
    </row>
    <row r="64" spans="2:35" ht="19.5" thickTop="1"/>
    <row r="65" spans="2:35">
      <c r="B65" s="245"/>
      <c r="C65" s="246"/>
      <c r="D65" s="246"/>
      <c r="E65" s="246"/>
      <c r="F65" s="246"/>
      <c r="G65" s="246"/>
      <c r="H65" s="246"/>
      <c r="I65" s="246"/>
      <c r="J65" s="246"/>
      <c r="K65" s="246"/>
      <c r="L65" s="246"/>
      <c r="M65" s="246"/>
      <c r="N65" s="246"/>
      <c r="O65" s="246"/>
      <c r="P65" s="246"/>
      <c r="Q65" s="246"/>
      <c r="R65" s="246"/>
      <c r="S65" s="246"/>
      <c r="T65" s="246"/>
      <c r="U65" s="246"/>
      <c r="V65" s="246"/>
      <c r="W65" s="246"/>
      <c r="X65" s="246"/>
      <c r="Y65" s="246"/>
      <c r="Z65" s="246"/>
      <c r="AA65" s="246"/>
      <c r="AB65" s="246"/>
      <c r="AC65" s="246"/>
      <c r="AD65" s="246"/>
      <c r="AE65" s="246"/>
      <c r="AF65" s="246"/>
      <c r="AG65" s="246"/>
      <c r="AH65" s="246"/>
      <c r="AI65" s="246"/>
    </row>
    <row r="66" spans="2:35">
      <c r="B66" s="245"/>
      <c r="C66" s="246"/>
      <c r="D66" s="246"/>
      <c r="E66" s="246"/>
      <c r="F66" s="246"/>
      <c r="G66" s="246"/>
      <c r="H66" s="246"/>
      <c r="I66" s="246"/>
      <c r="J66" s="246"/>
      <c r="K66" s="246"/>
      <c r="L66" s="246"/>
      <c r="M66" s="246"/>
      <c r="N66" s="246"/>
      <c r="O66" s="246"/>
      <c r="P66" s="246"/>
      <c r="Q66" s="246"/>
      <c r="R66" s="246"/>
      <c r="S66" s="246"/>
      <c r="T66" s="246"/>
      <c r="U66" s="246"/>
      <c r="V66" s="246"/>
      <c r="W66" s="246"/>
      <c r="X66" s="246"/>
      <c r="Y66" s="246"/>
      <c r="Z66" s="246"/>
      <c r="AA66" s="246"/>
      <c r="AB66" s="246"/>
      <c r="AC66" s="246"/>
      <c r="AD66" s="246"/>
      <c r="AE66" s="246"/>
      <c r="AF66" s="246"/>
      <c r="AG66" s="246"/>
      <c r="AH66" s="246"/>
      <c r="AI66" s="246"/>
    </row>
  </sheetData>
  <mergeCells count="189">
    <mergeCell ref="T49:U50"/>
    <mergeCell ref="V53:X54"/>
    <mergeCell ref="Y53:AA54"/>
    <mergeCell ref="AH28:AI34"/>
    <mergeCell ref="AH27:AI27"/>
    <mergeCell ref="V27:W27"/>
    <mergeCell ref="X27:Y27"/>
    <mergeCell ref="Z27:AA27"/>
    <mergeCell ref="AB27:AC27"/>
    <mergeCell ref="AF51:AI52"/>
    <mergeCell ref="T51:U52"/>
    <mergeCell ref="V51:X52"/>
    <mergeCell ref="Y51:AA52"/>
    <mergeCell ref="AB51:AB52"/>
    <mergeCell ref="AF27:AG27"/>
    <mergeCell ref="T46:U46"/>
    <mergeCell ref="AD27:AE27"/>
    <mergeCell ref="T45:AI45"/>
    <mergeCell ref="V46:X46"/>
    <mergeCell ref="Y46:AE46"/>
    <mergeCell ref="Y49:AA50"/>
    <mergeCell ref="AF49:AI50"/>
    <mergeCell ref="AF53:AI54"/>
    <mergeCell ref="V57:X58"/>
    <mergeCell ref="AF47:AI48"/>
    <mergeCell ref="V47:X48"/>
    <mergeCell ref="Y47:AA48"/>
    <mergeCell ref="V49:X50"/>
    <mergeCell ref="AC51:AE52"/>
    <mergeCell ref="AB53:AB54"/>
    <mergeCell ref="AC53:AE54"/>
    <mergeCell ref="AB49:AB50"/>
    <mergeCell ref="AC49:AE50"/>
    <mergeCell ref="AB57:AB58"/>
    <mergeCell ref="AC57:AE58"/>
    <mergeCell ref="AF57:AI57"/>
    <mergeCell ref="AF58:AI58"/>
    <mergeCell ref="AF56:AI56"/>
    <mergeCell ref="V55:X56"/>
    <mergeCell ref="Y55:AA56"/>
    <mergeCell ref="AF55:AI55"/>
    <mergeCell ref="AB55:AB56"/>
    <mergeCell ref="AC55:AE56"/>
    <mergeCell ref="Y57:AA58"/>
    <mergeCell ref="B57:C58"/>
    <mergeCell ref="D57:F58"/>
    <mergeCell ref="G57:I58"/>
    <mergeCell ref="J57:J58"/>
    <mergeCell ref="K57:M58"/>
    <mergeCell ref="N57:Q57"/>
    <mergeCell ref="N58:Q58"/>
    <mergeCell ref="T57:U58"/>
    <mergeCell ref="B53:C54"/>
    <mergeCell ref="D53:F54"/>
    <mergeCell ref="G53:I54"/>
    <mergeCell ref="N55:Q55"/>
    <mergeCell ref="T55:U56"/>
    <mergeCell ref="B55:C56"/>
    <mergeCell ref="D55:F56"/>
    <mergeCell ref="G55:I56"/>
    <mergeCell ref="J55:J56"/>
    <mergeCell ref="K55:M56"/>
    <mergeCell ref="J53:J54"/>
    <mergeCell ref="K53:M54"/>
    <mergeCell ref="N53:Q54"/>
    <mergeCell ref="N56:Q56"/>
    <mergeCell ref="T53:U54"/>
    <mergeCell ref="B66:AI66"/>
    <mergeCell ref="B65:AI65"/>
    <mergeCell ref="B62:C63"/>
    <mergeCell ref="D62:F63"/>
    <mergeCell ref="G62:I63"/>
    <mergeCell ref="J59:J60"/>
    <mergeCell ref="J62:J63"/>
    <mergeCell ref="K62:M63"/>
    <mergeCell ref="N62:Q62"/>
    <mergeCell ref="N63:Q63"/>
    <mergeCell ref="B59:C60"/>
    <mergeCell ref="D59:F60"/>
    <mergeCell ref="G59:I60"/>
    <mergeCell ref="K59:M60"/>
    <mergeCell ref="N59:Q59"/>
    <mergeCell ref="AF59:AI59"/>
    <mergeCell ref="N60:Q60"/>
    <mergeCell ref="T59:U60"/>
    <mergeCell ref="V59:X60"/>
    <mergeCell ref="Y59:AA60"/>
    <mergeCell ref="AF60:AI60"/>
    <mergeCell ref="AB59:AB60"/>
    <mergeCell ref="AC59:AE60"/>
    <mergeCell ref="B49:C50"/>
    <mergeCell ref="D49:F50"/>
    <mergeCell ref="G49:I50"/>
    <mergeCell ref="J49:J50"/>
    <mergeCell ref="K49:M50"/>
    <mergeCell ref="N49:Q50"/>
    <mergeCell ref="G51:I52"/>
    <mergeCell ref="J51:J52"/>
    <mergeCell ref="N51:Q52"/>
    <mergeCell ref="B51:C52"/>
    <mergeCell ref="D51:F52"/>
    <mergeCell ref="K51:M52"/>
    <mergeCell ref="D2:AG4"/>
    <mergeCell ref="F8:AE9"/>
    <mergeCell ref="AF28:AG34"/>
    <mergeCell ref="C25:D25"/>
    <mergeCell ref="K25:L25"/>
    <mergeCell ref="O25:P25"/>
    <mergeCell ref="H19:K19"/>
    <mergeCell ref="Z19:AC19"/>
    <mergeCell ref="E22:F22"/>
    <mergeCell ref="AC26:AD26"/>
    <mergeCell ref="C24:D24"/>
    <mergeCell ref="G24:H24"/>
    <mergeCell ref="K24:L24"/>
    <mergeCell ref="O24:P24"/>
    <mergeCell ref="M22:N22"/>
    <mergeCell ref="W22:X22"/>
    <mergeCell ref="N11:X11"/>
    <mergeCell ref="J17:R17"/>
    <mergeCell ref="Q16:T16"/>
    <mergeCell ref="AG24:AH24"/>
    <mergeCell ref="AC25:AD25"/>
    <mergeCell ref="AG25:AH25"/>
    <mergeCell ref="N12:X12"/>
    <mergeCell ref="AE22:AF22"/>
    <mergeCell ref="B47:C48"/>
    <mergeCell ref="D47:F48"/>
    <mergeCell ref="G47:I48"/>
    <mergeCell ref="K47:M48"/>
    <mergeCell ref="N47:Q48"/>
    <mergeCell ref="B40:Q40"/>
    <mergeCell ref="D36:O37"/>
    <mergeCell ref="B42:AI42"/>
    <mergeCell ref="B43:AI43"/>
    <mergeCell ref="B39:Q39"/>
    <mergeCell ref="V36:AG37"/>
    <mergeCell ref="N46:Q46"/>
    <mergeCell ref="T39:AI39"/>
    <mergeCell ref="B45:Q45"/>
    <mergeCell ref="B41:Q41"/>
    <mergeCell ref="J47:J48"/>
    <mergeCell ref="T47:U48"/>
    <mergeCell ref="AF46:AI46"/>
    <mergeCell ref="T40:AI40"/>
    <mergeCell ref="D46:F46"/>
    <mergeCell ref="G46:M46"/>
    <mergeCell ref="T41:AI41"/>
    <mergeCell ref="AB47:AB48"/>
    <mergeCell ref="AC47:AE48"/>
    <mergeCell ref="B27:C27"/>
    <mergeCell ref="D27:E27"/>
    <mergeCell ref="F27:G27"/>
    <mergeCell ref="B46:C46"/>
    <mergeCell ref="B28:C34"/>
    <mergeCell ref="D28:E34"/>
    <mergeCell ref="F28:G34"/>
    <mergeCell ref="H28:I34"/>
    <mergeCell ref="J28:K34"/>
    <mergeCell ref="S17:AA17"/>
    <mergeCell ref="I20:J20"/>
    <mergeCell ref="E23:F23"/>
    <mergeCell ref="M23:N23"/>
    <mergeCell ref="U25:V25"/>
    <mergeCell ref="P28:Q34"/>
    <mergeCell ref="T27:U27"/>
    <mergeCell ref="V28:W34"/>
    <mergeCell ref="G25:H25"/>
    <mergeCell ref="G26:H26"/>
    <mergeCell ref="W23:X23"/>
    <mergeCell ref="Y26:Z26"/>
    <mergeCell ref="AA20:AB20"/>
    <mergeCell ref="Y25:Z25"/>
    <mergeCell ref="U24:V24"/>
    <mergeCell ref="Y24:Z24"/>
    <mergeCell ref="AE23:AF23"/>
    <mergeCell ref="X28:Y34"/>
    <mergeCell ref="Z28:AA34"/>
    <mergeCell ref="AB28:AC34"/>
    <mergeCell ref="AD28:AE34"/>
    <mergeCell ref="H27:I27"/>
    <mergeCell ref="J27:K27"/>
    <mergeCell ref="L27:M27"/>
    <mergeCell ref="N27:O27"/>
    <mergeCell ref="P27:Q27"/>
    <mergeCell ref="T28:U34"/>
    <mergeCell ref="L28:M34"/>
    <mergeCell ref="N28:O34"/>
    <mergeCell ref="AC24:AD24"/>
  </mergeCells>
  <phoneticPr fontId="1"/>
  <pageMargins left="0.70866141732283472" right="0.31496062992125984" top="0.15748031496062992" bottom="0.15748031496062992" header="0.31496062992125984" footer="0.31496062992125984"/>
  <pageSetup paperSize="9" scale="85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予選結果</vt:lpstr>
      <vt:lpstr>決勝トーナメント</vt:lpstr>
      <vt:lpstr>決勝トーナメント!Print_Area</vt:lpstr>
      <vt:lpstr>予選結果!Print_Area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</dc:creator>
  <cp:lastModifiedBy>KAWASHIMA</cp:lastModifiedBy>
  <cp:revision/>
  <cp:lastPrinted>2025-11-22T22:34:32Z</cp:lastPrinted>
  <dcterms:created xsi:type="dcterms:W3CDTF">2016-01-13T09:45:35Z</dcterms:created>
  <dcterms:modified xsi:type="dcterms:W3CDTF">2025-11-24T00:03:22Z</dcterms:modified>
</cp:coreProperties>
</file>