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/>
  <mc:AlternateContent xmlns:mc="http://schemas.openxmlformats.org/markup-compatibility/2006">
    <mc:Choice Requires="x15">
      <x15ac:absPath xmlns:x15ac="http://schemas.microsoft.com/office/spreadsheetml/2010/11/ac" url="/Users/miyagawafumihito/Desktop/"/>
    </mc:Choice>
  </mc:AlternateContent>
  <xr:revisionPtr revIDLastSave="0" documentId="13_ncr:1_{D5CD45B3-CEB8-4D40-9B42-28DB48534EB9}" xr6:coauthVersionLast="47" xr6:coauthVersionMax="47" xr10:uidLastSave="{00000000-0000-0000-0000-000000000000}"/>
  <bookViews>
    <workbookView xWindow="0" yWindow="500" windowWidth="28800" windowHeight="16760" xr2:uid="{8701924B-E54A-42DB-8DA3-3433A94F0ABE}"/>
  </bookViews>
  <sheets>
    <sheet name="組合せ" sheetId="24" r:id="rId1"/>
    <sheet name="A・Bブロック" sheetId="36" r:id="rId2"/>
    <sheet name="C・Dブロック" sheetId="35" r:id="rId3"/>
    <sheet name="E・Fブロック" sheetId="37" r:id="rId4"/>
    <sheet name="G・Hブロック" sheetId="38" r:id="rId5"/>
    <sheet name="予選結果" sheetId="34" r:id="rId6"/>
    <sheet name="決勝トーナメント" sheetId="25" r:id="rId7"/>
  </sheets>
  <externalReferences>
    <externalReference r:id="rId8"/>
  </externalReferences>
  <definedNames>
    <definedName name="_xlnm.Print_Area" localSheetId="2">C・Dブロック!$A$1:$W$44</definedName>
    <definedName name="_xlnm.Print_Area" localSheetId="6">決勝トーナメント!$A$1:$AJ$64</definedName>
    <definedName name="_xlnm.Print_Area" localSheetId="0">組合せ!$A$1:$DC$50</definedName>
    <definedName name="_xlnm.Print_Area" localSheetId="5">予選結果!$A$1:$U$59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6" l="1"/>
  <c r="J8" i="36"/>
  <c r="L8" i="36"/>
  <c r="M8" i="36"/>
  <c r="N8" i="36"/>
  <c r="O8" i="36"/>
  <c r="R8" i="36" s="1"/>
  <c r="P8" i="36"/>
  <c r="Q8" i="36"/>
  <c r="S8" i="36"/>
  <c r="U8" i="36" s="1"/>
  <c r="T8" i="36"/>
  <c r="C9" i="36"/>
  <c r="E9" i="36"/>
  <c r="I9" i="36"/>
  <c r="J9" i="36"/>
  <c r="K9" i="36"/>
  <c r="L9" i="36"/>
  <c r="M9" i="36" s="1"/>
  <c r="N9" i="36"/>
  <c r="T9" i="36" s="1"/>
  <c r="S9" i="36"/>
  <c r="C10" i="36"/>
  <c r="E10" i="36"/>
  <c r="F10" i="36"/>
  <c r="G10" i="36"/>
  <c r="H10" i="36"/>
  <c r="T10" i="36" s="1"/>
  <c r="U10" i="36" s="1"/>
  <c r="L10" i="36"/>
  <c r="M10" i="36"/>
  <c r="N10" i="36"/>
  <c r="S10" i="36"/>
  <c r="C11" i="36"/>
  <c r="D11" i="36"/>
  <c r="E11" i="36"/>
  <c r="F11" i="36"/>
  <c r="G11" i="36" s="1"/>
  <c r="H11" i="36"/>
  <c r="I11" i="36"/>
  <c r="J11" i="36" s="1"/>
  <c r="K11" i="36"/>
  <c r="S11" i="36"/>
  <c r="U11" i="36" s="1"/>
  <c r="T11" i="36"/>
  <c r="AH28" i="25"/>
  <c r="AF28" i="25"/>
  <c r="AD28" i="25"/>
  <c r="AB28" i="25"/>
  <c r="Z28" i="25"/>
  <c r="X28" i="25"/>
  <c r="V28" i="25"/>
  <c r="T28" i="25"/>
  <c r="P28" i="25"/>
  <c r="N28" i="25"/>
  <c r="L28" i="25"/>
  <c r="J28" i="25"/>
  <c r="H28" i="25"/>
  <c r="F28" i="25"/>
  <c r="D28" i="25"/>
  <c r="B28" i="25"/>
  <c r="B47" i="34"/>
  <c r="E47" i="34"/>
  <c r="H47" i="34"/>
  <c r="K47" i="34"/>
  <c r="F48" i="34"/>
  <c r="I48" i="34"/>
  <c r="L48" i="34"/>
  <c r="O48" i="34" s="1"/>
  <c r="R48" i="34"/>
  <c r="T48" i="34" s="1"/>
  <c r="S48" i="34"/>
  <c r="B49" i="34"/>
  <c r="C49" i="34" s="1"/>
  <c r="D49" i="34"/>
  <c r="S49" i="34" s="1"/>
  <c r="I49" i="34"/>
  <c r="L49" i="34"/>
  <c r="B50" i="34"/>
  <c r="C50" i="34" s="1"/>
  <c r="D50" i="34"/>
  <c r="E50" i="34"/>
  <c r="F50" i="34" s="1"/>
  <c r="G50" i="34"/>
  <c r="L50" i="34"/>
  <c r="R50" i="34"/>
  <c r="B51" i="34"/>
  <c r="C51" i="34" s="1"/>
  <c r="D51" i="34"/>
  <c r="E51" i="34"/>
  <c r="F51" i="34"/>
  <c r="G51" i="34"/>
  <c r="H51" i="34"/>
  <c r="I51" i="34" s="1"/>
  <c r="J51" i="34"/>
  <c r="B33" i="34"/>
  <c r="E33" i="34"/>
  <c r="H33" i="34"/>
  <c r="K33" i="34"/>
  <c r="F34" i="34"/>
  <c r="I34" i="34"/>
  <c r="L34" i="34"/>
  <c r="R34" i="34"/>
  <c r="S34" i="34"/>
  <c r="B35" i="34"/>
  <c r="C35" i="34" s="1"/>
  <c r="D35" i="34"/>
  <c r="I35" i="34"/>
  <c r="L35" i="34"/>
  <c r="S35" i="34"/>
  <c r="B36" i="34"/>
  <c r="C36" i="34" s="1"/>
  <c r="D36" i="34"/>
  <c r="E36" i="34"/>
  <c r="F36" i="34" s="1"/>
  <c r="G36" i="34"/>
  <c r="L36" i="34"/>
  <c r="B37" i="34"/>
  <c r="C37" i="34" s="1"/>
  <c r="D37" i="34"/>
  <c r="E37" i="34"/>
  <c r="F37" i="34" s="1"/>
  <c r="G37" i="34"/>
  <c r="H37" i="34"/>
  <c r="I37" i="34" s="1"/>
  <c r="J37" i="34"/>
  <c r="O11" i="36" l="1"/>
  <c r="R11" i="36" s="1"/>
  <c r="P11" i="36"/>
  <c r="Q11" i="36"/>
  <c r="Q9" i="36"/>
  <c r="U9" i="36"/>
  <c r="D10" i="36"/>
  <c r="Q10" i="36" s="1"/>
  <c r="D9" i="36"/>
  <c r="P9" i="36" s="1"/>
  <c r="N34" i="34"/>
  <c r="S51" i="34"/>
  <c r="S50" i="34"/>
  <c r="T50" i="34" s="1"/>
  <c r="O34" i="34"/>
  <c r="N48" i="34"/>
  <c r="O50" i="34"/>
  <c r="N50" i="34"/>
  <c r="Q48" i="34"/>
  <c r="P51" i="34"/>
  <c r="P49" i="34"/>
  <c r="O51" i="34"/>
  <c r="P50" i="34"/>
  <c r="O49" i="34"/>
  <c r="P48" i="34"/>
  <c r="R51" i="34"/>
  <c r="T51" i="34" s="1"/>
  <c r="N51" i="34"/>
  <c r="R49" i="34"/>
  <c r="T49" i="34" s="1"/>
  <c r="N49" i="34"/>
  <c r="Q49" i="34" s="1"/>
  <c r="S37" i="34"/>
  <c r="R36" i="34"/>
  <c r="S36" i="34"/>
  <c r="T34" i="34"/>
  <c r="O36" i="34"/>
  <c r="N36" i="34"/>
  <c r="P35" i="34"/>
  <c r="O37" i="34"/>
  <c r="P36" i="34"/>
  <c r="O35" i="34"/>
  <c r="P34" i="34"/>
  <c r="Q34" i="34" s="1"/>
  <c r="P37" i="34"/>
  <c r="R37" i="34"/>
  <c r="T37" i="34" s="1"/>
  <c r="N37" i="34"/>
  <c r="R35" i="34"/>
  <c r="T35" i="34" s="1"/>
  <c r="N35" i="34"/>
  <c r="O10" i="36" l="1"/>
  <c r="R10" i="36" s="1"/>
  <c r="V10" i="36" s="1" a="1"/>
  <c r="V10" i="36" s="1"/>
  <c r="O9" i="36"/>
  <c r="R9" i="36" s="1"/>
  <c r="P10" i="36"/>
  <c r="Q50" i="34"/>
  <c r="Q51" i="34"/>
  <c r="U50" i="34" s="1"/>
  <c r="U49" i="34"/>
  <c r="U51" i="34"/>
  <c r="T36" i="34"/>
  <c r="Q37" i="34"/>
  <c r="Q36" i="34"/>
  <c r="Q35" i="34"/>
  <c r="V9" i="36" l="1"/>
  <c r="V11" i="36"/>
  <c r="V8" i="36"/>
  <c r="U48" i="34" a="1"/>
  <c r="U48" i="34" s="1"/>
  <c r="U34" i="34" a="1"/>
  <c r="U34" i="34" s="1"/>
  <c r="U35" i="34"/>
  <c r="U37" i="34"/>
  <c r="U36" i="34"/>
  <c r="J9" i="34" l="1"/>
  <c r="H9" i="34"/>
  <c r="I9" i="34" s="1"/>
  <c r="G9" i="34"/>
  <c r="E9" i="34"/>
  <c r="F9" i="34" s="1"/>
  <c r="D9" i="34"/>
  <c r="B9" i="34"/>
  <c r="L8" i="34"/>
  <c r="G8" i="34"/>
  <c r="E8" i="34"/>
  <c r="F8" i="34" s="1"/>
  <c r="D8" i="34"/>
  <c r="B8" i="34"/>
  <c r="L7" i="34"/>
  <c r="I7" i="34"/>
  <c r="D7" i="34"/>
  <c r="S7" i="34" s="1"/>
  <c r="B7" i="34"/>
  <c r="S6" i="34"/>
  <c r="R6" i="34"/>
  <c r="L6" i="34"/>
  <c r="I6" i="34"/>
  <c r="F6" i="34"/>
  <c r="K5" i="34"/>
  <c r="H5" i="34"/>
  <c r="E5" i="34"/>
  <c r="B5" i="34"/>
  <c r="E26" i="38"/>
  <c r="E5" i="38"/>
  <c r="E26" i="37"/>
  <c r="E5" i="37"/>
  <c r="E26" i="36"/>
  <c r="E5" i="36"/>
  <c r="E26" i="35"/>
  <c r="E5" i="35"/>
  <c r="T44" i="38"/>
  <c r="R44" i="38"/>
  <c r="N44" i="38"/>
  <c r="G44" i="38"/>
  <c r="T43" i="38"/>
  <c r="R43" i="38"/>
  <c r="N43" i="38"/>
  <c r="G43" i="38"/>
  <c r="T41" i="38"/>
  <c r="R41" i="38"/>
  <c r="N41" i="38"/>
  <c r="G41" i="38"/>
  <c r="T40" i="38"/>
  <c r="R40" i="38"/>
  <c r="N40" i="38"/>
  <c r="G40" i="38"/>
  <c r="T38" i="38"/>
  <c r="R38" i="38"/>
  <c r="N38" i="38"/>
  <c r="G38" i="38"/>
  <c r="T37" i="38"/>
  <c r="R37" i="38"/>
  <c r="N37" i="38"/>
  <c r="G37" i="38"/>
  <c r="B36" i="38"/>
  <c r="S35" i="38"/>
  <c r="O35" i="38"/>
  <c r="S34" i="38"/>
  <c r="O34" i="38"/>
  <c r="I32" i="38"/>
  <c r="J32" i="38" s="1"/>
  <c r="E32" i="38"/>
  <c r="T32" i="38" s="1"/>
  <c r="N31" i="38"/>
  <c r="M31" i="38"/>
  <c r="L31" i="38"/>
  <c r="K32" i="38" s="1"/>
  <c r="F31" i="38"/>
  <c r="G31" i="38" s="1"/>
  <c r="E31" i="38"/>
  <c r="T31" i="38" s="1"/>
  <c r="N30" i="38"/>
  <c r="F32" i="38" s="1"/>
  <c r="G32" i="38" s="1"/>
  <c r="M30" i="38"/>
  <c r="L30" i="38"/>
  <c r="H32" i="38" s="1"/>
  <c r="K30" i="38"/>
  <c r="J30" i="38"/>
  <c r="I30" i="38"/>
  <c r="H31" i="38" s="1"/>
  <c r="C30" i="38"/>
  <c r="S29" i="38"/>
  <c r="U29" i="38" s="1"/>
  <c r="N29" i="38"/>
  <c r="C32" i="38" s="1"/>
  <c r="L29" i="38"/>
  <c r="M29" i="38" s="1"/>
  <c r="O29" i="38" s="1"/>
  <c r="K29" i="38"/>
  <c r="C31" i="38" s="1"/>
  <c r="J29" i="38"/>
  <c r="I29" i="38"/>
  <c r="H29" i="38"/>
  <c r="T29" i="38" s="1"/>
  <c r="G29" i="38"/>
  <c r="P29" i="38" s="1"/>
  <c r="F29" i="38"/>
  <c r="E30" i="38" s="1"/>
  <c r="T30" i="38" s="1"/>
  <c r="L28" i="38"/>
  <c r="I28" i="38"/>
  <c r="F28" i="38"/>
  <c r="C28" i="38"/>
  <c r="B26" i="38"/>
  <c r="T23" i="38"/>
  <c r="R23" i="38"/>
  <c r="N23" i="38"/>
  <c r="G23" i="38"/>
  <c r="T22" i="38"/>
  <c r="R22" i="38"/>
  <c r="N22" i="38"/>
  <c r="G22" i="38"/>
  <c r="T20" i="38"/>
  <c r="R20" i="38"/>
  <c r="N20" i="38"/>
  <c r="G20" i="38"/>
  <c r="T19" i="38"/>
  <c r="R19" i="38"/>
  <c r="N19" i="38"/>
  <c r="G19" i="38"/>
  <c r="T17" i="38"/>
  <c r="R17" i="38"/>
  <c r="N17" i="38"/>
  <c r="G17" i="38"/>
  <c r="T16" i="38"/>
  <c r="R16" i="38"/>
  <c r="N16" i="38"/>
  <c r="G16" i="38"/>
  <c r="B15" i="38"/>
  <c r="S14" i="38"/>
  <c r="O14" i="38"/>
  <c r="S13" i="38"/>
  <c r="O13" i="38"/>
  <c r="H11" i="38"/>
  <c r="N10" i="38"/>
  <c r="I11" i="38" s="1"/>
  <c r="J11" i="38" s="1"/>
  <c r="M10" i="38"/>
  <c r="L10" i="38"/>
  <c r="K11" i="38" s="1"/>
  <c r="F10" i="38"/>
  <c r="G10" i="38" s="1"/>
  <c r="E10" i="38"/>
  <c r="C10" i="38"/>
  <c r="N9" i="38"/>
  <c r="F11" i="38" s="1"/>
  <c r="G11" i="38" s="1"/>
  <c r="M9" i="38"/>
  <c r="L9" i="38"/>
  <c r="K9" i="38"/>
  <c r="J9" i="38"/>
  <c r="I9" i="38"/>
  <c r="H10" i="38" s="1"/>
  <c r="E9" i="38"/>
  <c r="T9" i="38" s="1"/>
  <c r="C9" i="38"/>
  <c r="T8" i="38"/>
  <c r="S8" i="38"/>
  <c r="U8" i="38" s="1"/>
  <c r="N8" i="38"/>
  <c r="C11" i="38" s="1"/>
  <c r="L8" i="38"/>
  <c r="M8" i="38" s="1"/>
  <c r="J8" i="38"/>
  <c r="P8" i="38" s="1"/>
  <c r="G8" i="38"/>
  <c r="Q8" i="38" s="1"/>
  <c r="L7" i="38"/>
  <c r="I7" i="38"/>
  <c r="F7" i="38"/>
  <c r="C7" i="38"/>
  <c r="B5" i="38"/>
  <c r="B2" i="38"/>
  <c r="B1" i="38"/>
  <c r="T44" i="37"/>
  <c r="R44" i="37"/>
  <c r="N44" i="37"/>
  <c r="G44" i="37"/>
  <c r="T43" i="37"/>
  <c r="R43" i="37"/>
  <c r="N43" i="37"/>
  <c r="G43" i="37"/>
  <c r="T41" i="37"/>
  <c r="R41" i="37"/>
  <c r="N41" i="37"/>
  <c r="G41" i="37"/>
  <c r="T40" i="37"/>
  <c r="R40" i="37"/>
  <c r="N40" i="37"/>
  <c r="G40" i="37"/>
  <c r="T38" i="37"/>
  <c r="R38" i="37"/>
  <c r="N38" i="37"/>
  <c r="G38" i="37"/>
  <c r="T37" i="37"/>
  <c r="R37" i="37"/>
  <c r="N37" i="37"/>
  <c r="G37" i="37"/>
  <c r="B36" i="37"/>
  <c r="S35" i="37"/>
  <c r="O35" i="37"/>
  <c r="S34" i="37"/>
  <c r="O34" i="37"/>
  <c r="I32" i="37"/>
  <c r="J32" i="37" s="1"/>
  <c r="E32" i="37"/>
  <c r="T32" i="37" s="1"/>
  <c r="N31" i="37"/>
  <c r="M31" i="37"/>
  <c r="L31" i="37"/>
  <c r="K32" i="37" s="1"/>
  <c r="F31" i="37"/>
  <c r="G31" i="37" s="1"/>
  <c r="N30" i="37"/>
  <c r="F32" i="37" s="1"/>
  <c r="G32" i="37" s="1"/>
  <c r="M30" i="37"/>
  <c r="L30" i="37"/>
  <c r="H32" i="37" s="1"/>
  <c r="K30" i="37"/>
  <c r="J30" i="37"/>
  <c r="I30" i="37"/>
  <c r="H31" i="37" s="1"/>
  <c r="C30" i="37"/>
  <c r="S29" i="37"/>
  <c r="U29" i="37" s="1"/>
  <c r="N29" i="37"/>
  <c r="C32" i="37" s="1"/>
  <c r="L29" i="37"/>
  <c r="M29" i="37" s="1"/>
  <c r="K29" i="37"/>
  <c r="C31" i="37" s="1"/>
  <c r="J29" i="37"/>
  <c r="I29" i="37"/>
  <c r="E31" i="37" s="1"/>
  <c r="T31" i="37" s="1"/>
  <c r="H29" i="37"/>
  <c r="T29" i="37" s="1"/>
  <c r="G29" i="37"/>
  <c r="P29" i="37" s="1"/>
  <c r="F29" i="37"/>
  <c r="E30" i="37" s="1"/>
  <c r="T30" i="37" s="1"/>
  <c r="L28" i="37"/>
  <c r="I28" i="37"/>
  <c r="F28" i="37"/>
  <c r="C28" i="37"/>
  <c r="B26" i="37"/>
  <c r="T23" i="37"/>
  <c r="R23" i="37"/>
  <c r="N23" i="37"/>
  <c r="G23" i="37"/>
  <c r="T22" i="37"/>
  <c r="R22" i="37"/>
  <c r="N22" i="37"/>
  <c r="G22" i="37"/>
  <c r="T20" i="37"/>
  <c r="R20" i="37"/>
  <c r="N20" i="37"/>
  <c r="G20" i="37"/>
  <c r="T19" i="37"/>
  <c r="R19" i="37"/>
  <c r="N19" i="37"/>
  <c r="G19" i="37"/>
  <c r="T17" i="37"/>
  <c r="R17" i="37"/>
  <c r="N17" i="37"/>
  <c r="G17" i="37"/>
  <c r="T16" i="37"/>
  <c r="R16" i="37"/>
  <c r="N16" i="37"/>
  <c r="G16" i="37"/>
  <c r="B15" i="37"/>
  <c r="S14" i="37"/>
  <c r="O14" i="37"/>
  <c r="S13" i="37"/>
  <c r="O13" i="37"/>
  <c r="H11" i="37"/>
  <c r="N10" i="37"/>
  <c r="I11" i="37" s="1"/>
  <c r="J11" i="37" s="1"/>
  <c r="M10" i="37"/>
  <c r="L10" i="37"/>
  <c r="K11" i="37" s="1"/>
  <c r="F10" i="37"/>
  <c r="G10" i="37" s="1"/>
  <c r="E10" i="37"/>
  <c r="T10" i="37" s="1"/>
  <c r="C10" i="37"/>
  <c r="N9" i="37"/>
  <c r="F11" i="37" s="1"/>
  <c r="G11" i="37" s="1"/>
  <c r="L9" i="37"/>
  <c r="M9" i="37" s="1"/>
  <c r="K9" i="37"/>
  <c r="J9" i="37"/>
  <c r="I9" i="37"/>
  <c r="H10" i="37" s="1"/>
  <c r="E9" i="37"/>
  <c r="T9" i="37" s="1"/>
  <c r="C9" i="37"/>
  <c r="T8" i="37"/>
  <c r="S8" i="37"/>
  <c r="U8" i="37" s="1"/>
  <c r="N8" i="37"/>
  <c r="C11" i="37" s="1"/>
  <c r="L8" i="37"/>
  <c r="M8" i="37" s="1"/>
  <c r="J8" i="37"/>
  <c r="G8" i="37"/>
  <c r="L7" i="37"/>
  <c r="I7" i="37"/>
  <c r="F7" i="37"/>
  <c r="C7" i="37"/>
  <c r="B5" i="37"/>
  <c r="B2" i="37"/>
  <c r="B1" i="37"/>
  <c r="T44" i="36"/>
  <c r="R44" i="36"/>
  <c r="N44" i="36"/>
  <c r="G44" i="36"/>
  <c r="T43" i="36"/>
  <c r="R43" i="36"/>
  <c r="N43" i="36"/>
  <c r="G43" i="36"/>
  <c r="T41" i="36"/>
  <c r="R41" i="36"/>
  <c r="N41" i="36"/>
  <c r="G41" i="36"/>
  <c r="T40" i="36"/>
  <c r="R40" i="36"/>
  <c r="N40" i="36"/>
  <c r="G40" i="36"/>
  <c r="T38" i="36"/>
  <c r="R38" i="36"/>
  <c r="N38" i="36"/>
  <c r="G38" i="36"/>
  <c r="T37" i="36"/>
  <c r="R37" i="36"/>
  <c r="N37" i="36"/>
  <c r="G37" i="36"/>
  <c r="B36" i="36"/>
  <c r="S35" i="36"/>
  <c r="O35" i="36"/>
  <c r="S34" i="36"/>
  <c r="O34" i="36"/>
  <c r="N31" i="36"/>
  <c r="I32" i="36" s="1"/>
  <c r="J32" i="36" s="1"/>
  <c r="L31" i="36"/>
  <c r="K32" i="36" s="1"/>
  <c r="H31" i="36"/>
  <c r="N30" i="36"/>
  <c r="F32" i="36" s="1"/>
  <c r="G32" i="36" s="1"/>
  <c r="L30" i="36"/>
  <c r="H32" i="36" s="1"/>
  <c r="K30" i="36"/>
  <c r="F31" i="36" s="1"/>
  <c r="G31" i="36" s="1"/>
  <c r="I30" i="36"/>
  <c r="J30" i="36" s="1"/>
  <c r="E30" i="36"/>
  <c r="T30" i="36" s="1"/>
  <c r="N29" i="36"/>
  <c r="C32" i="36" s="1"/>
  <c r="M29" i="36"/>
  <c r="L29" i="36"/>
  <c r="E32" i="36" s="1"/>
  <c r="T32" i="36" s="1"/>
  <c r="K29" i="36"/>
  <c r="C31" i="36" s="1"/>
  <c r="I29" i="36"/>
  <c r="E31" i="36" s="1"/>
  <c r="T31" i="36" s="1"/>
  <c r="H29" i="36"/>
  <c r="T29" i="36" s="1"/>
  <c r="F29" i="36"/>
  <c r="L28" i="36"/>
  <c r="I28" i="36"/>
  <c r="F28" i="36"/>
  <c r="C28" i="36"/>
  <c r="B26" i="36"/>
  <c r="T23" i="36"/>
  <c r="R23" i="36"/>
  <c r="N23" i="36"/>
  <c r="G23" i="36"/>
  <c r="T22" i="36"/>
  <c r="R22" i="36"/>
  <c r="N22" i="36"/>
  <c r="G22" i="36"/>
  <c r="T20" i="36"/>
  <c r="R20" i="36"/>
  <c r="N20" i="36"/>
  <c r="G20" i="36"/>
  <c r="T19" i="36"/>
  <c r="R19" i="36"/>
  <c r="N19" i="36"/>
  <c r="G19" i="36"/>
  <c r="T17" i="36"/>
  <c r="R17" i="36"/>
  <c r="N17" i="36"/>
  <c r="G17" i="36"/>
  <c r="T16" i="36"/>
  <c r="R16" i="36"/>
  <c r="N16" i="36"/>
  <c r="G16" i="36"/>
  <c r="B15" i="36"/>
  <c r="S14" i="36"/>
  <c r="O14" i="36"/>
  <c r="S13" i="36"/>
  <c r="O13" i="36"/>
  <c r="L7" i="36"/>
  <c r="I7" i="36"/>
  <c r="F7" i="36"/>
  <c r="C7" i="36"/>
  <c r="B5" i="36"/>
  <c r="B2" i="36"/>
  <c r="B1" i="36"/>
  <c r="B2" i="35"/>
  <c r="B1" i="35"/>
  <c r="T44" i="35"/>
  <c r="R44" i="35"/>
  <c r="N44" i="35"/>
  <c r="G44" i="35"/>
  <c r="T43" i="35"/>
  <c r="R43" i="35"/>
  <c r="N43" i="35"/>
  <c r="G43" i="35"/>
  <c r="T41" i="35"/>
  <c r="R41" i="35"/>
  <c r="N41" i="35"/>
  <c r="G41" i="35"/>
  <c r="T40" i="35"/>
  <c r="R40" i="35"/>
  <c r="N40" i="35"/>
  <c r="G40" i="35"/>
  <c r="T38" i="35"/>
  <c r="R38" i="35"/>
  <c r="N38" i="35"/>
  <c r="G38" i="35"/>
  <c r="T37" i="35"/>
  <c r="R37" i="35"/>
  <c r="N37" i="35"/>
  <c r="G37" i="35"/>
  <c r="B36" i="35"/>
  <c r="S35" i="35"/>
  <c r="O35" i="35"/>
  <c r="S34" i="35"/>
  <c r="O34" i="35"/>
  <c r="I32" i="35"/>
  <c r="J32" i="35" s="1"/>
  <c r="E32" i="35"/>
  <c r="N31" i="35"/>
  <c r="M31" i="35"/>
  <c r="L31" i="35"/>
  <c r="K32" i="35" s="1"/>
  <c r="F31" i="35"/>
  <c r="G31" i="35" s="1"/>
  <c r="N30" i="35"/>
  <c r="F32" i="35" s="1"/>
  <c r="G32" i="35" s="1"/>
  <c r="M30" i="35"/>
  <c r="L30" i="35"/>
  <c r="H32" i="35" s="1"/>
  <c r="T32" i="35" s="1"/>
  <c r="K30" i="35"/>
  <c r="J30" i="35"/>
  <c r="I30" i="35"/>
  <c r="H31" i="35" s="1"/>
  <c r="C30" i="35"/>
  <c r="S29" i="35"/>
  <c r="U29" i="35" s="1"/>
  <c r="N29" i="35"/>
  <c r="C32" i="35" s="1"/>
  <c r="L29" i="35"/>
  <c r="M29" i="35" s="1"/>
  <c r="O29" i="35" s="1"/>
  <c r="K29" i="35"/>
  <c r="C31" i="35" s="1"/>
  <c r="J29" i="35"/>
  <c r="I29" i="35"/>
  <c r="E31" i="35" s="1"/>
  <c r="T31" i="35" s="1"/>
  <c r="H29" i="35"/>
  <c r="T29" i="35" s="1"/>
  <c r="G29" i="35"/>
  <c r="F29" i="35"/>
  <c r="E30" i="35" s="1"/>
  <c r="T30" i="35" s="1"/>
  <c r="L28" i="35"/>
  <c r="I28" i="35"/>
  <c r="F28" i="35"/>
  <c r="C28" i="35"/>
  <c r="B26" i="35"/>
  <c r="T23" i="35"/>
  <c r="R23" i="35"/>
  <c r="N23" i="35"/>
  <c r="G23" i="35"/>
  <c r="T22" i="35"/>
  <c r="R22" i="35"/>
  <c r="N22" i="35"/>
  <c r="G22" i="35"/>
  <c r="T20" i="35"/>
  <c r="R20" i="35"/>
  <c r="N20" i="35"/>
  <c r="G20" i="35"/>
  <c r="T19" i="35"/>
  <c r="R19" i="35"/>
  <c r="N19" i="35"/>
  <c r="G19" i="35"/>
  <c r="T17" i="35"/>
  <c r="R17" i="35"/>
  <c r="N17" i="35"/>
  <c r="G17" i="35"/>
  <c r="T16" i="35"/>
  <c r="R16" i="35"/>
  <c r="N16" i="35"/>
  <c r="G16" i="35"/>
  <c r="B15" i="35"/>
  <c r="S14" i="35"/>
  <c r="O14" i="35"/>
  <c r="S13" i="35"/>
  <c r="O13" i="35"/>
  <c r="H11" i="35"/>
  <c r="N10" i="35"/>
  <c r="I11" i="35" s="1"/>
  <c r="J11" i="35" s="1"/>
  <c r="M10" i="35"/>
  <c r="L10" i="35"/>
  <c r="K11" i="35" s="1"/>
  <c r="F10" i="35"/>
  <c r="G10" i="35" s="1"/>
  <c r="E10" i="35"/>
  <c r="T10" i="35" s="1"/>
  <c r="D10" i="35"/>
  <c r="C10" i="35"/>
  <c r="N9" i="35"/>
  <c r="F11" i="35" s="1"/>
  <c r="G11" i="35" s="1"/>
  <c r="L9" i="35"/>
  <c r="M9" i="35" s="1"/>
  <c r="K9" i="35"/>
  <c r="J9" i="35"/>
  <c r="I9" i="35"/>
  <c r="H10" i="35" s="1"/>
  <c r="E9" i="35"/>
  <c r="T9" i="35" s="1"/>
  <c r="C9" i="35"/>
  <c r="T8" i="35"/>
  <c r="S8" i="35"/>
  <c r="U8" i="35" s="1"/>
  <c r="N8" i="35"/>
  <c r="C11" i="35" s="1"/>
  <c r="L8" i="35"/>
  <c r="M8" i="35" s="1"/>
  <c r="O8" i="35" s="1"/>
  <c r="J8" i="35"/>
  <c r="G8" i="35"/>
  <c r="L7" i="35"/>
  <c r="I7" i="35"/>
  <c r="F7" i="35"/>
  <c r="C7" i="35"/>
  <c r="B5" i="35"/>
  <c r="K47" i="25"/>
  <c r="Y53" i="25"/>
  <c r="K49" i="25"/>
  <c r="Y51" i="25"/>
  <c r="K51" i="25"/>
  <c r="Y49" i="25"/>
  <c r="K53" i="25"/>
  <c r="Y47" i="25"/>
  <c r="AC47" i="25"/>
  <c r="G53" i="25"/>
  <c r="AC49" i="25"/>
  <c r="G51" i="25"/>
  <c r="AC51" i="25"/>
  <c r="G49" i="25"/>
  <c r="AC53" i="25"/>
  <c r="G47" i="25"/>
  <c r="S8" i="34" l="1"/>
  <c r="R9" i="34"/>
  <c r="P6" i="34"/>
  <c r="T6" i="34"/>
  <c r="C9" i="34"/>
  <c r="S9" i="34"/>
  <c r="C7" i="34"/>
  <c r="N7" i="34" s="1"/>
  <c r="O6" i="34"/>
  <c r="R7" i="34"/>
  <c r="T7" i="34" s="1"/>
  <c r="N6" i="34"/>
  <c r="Q6" i="34" s="1"/>
  <c r="R8" i="34"/>
  <c r="T8" i="34" s="1"/>
  <c r="P9" i="34"/>
  <c r="T9" i="34"/>
  <c r="N9" i="34"/>
  <c r="P7" i="34"/>
  <c r="Q7" i="34" s="1"/>
  <c r="C8" i="34"/>
  <c r="P8" i="34" s="1"/>
  <c r="O9" i="34"/>
  <c r="N8" i="34"/>
  <c r="S31" i="38"/>
  <c r="U31" i="38" s="1"/>
  <c r="D31" i="38"/>
  <c r="P31" i="38" s="1"/>
  <c r="R29" i="38"/>
  <c r="S11" i="38"/>
  <c r="D11" i="38"/>
  <c r="O11" i="38" s="1"/>
  <c r="T10" i="38"/>
  <c r="S32" i="38"/>
  <c r="U32" i="38" s="1"/>
  <c r="D32" i="38"/>
  <c r="O32" i="38" s="1"/>
  <c r="R32" i="38" s="1"/>
  <c r="P32" i="38"/>
  <c r="Q32" i="38"/>
  <c r="O8" i="38"/>
  <c r="R8" i="38" s="1"/>
  <c r="D9" i="38"/>
  <c r="Q9" i="38" s="1"/>
  <c r="S9" i="38"/>
  <c r="U9" i="38" s="1"/>
  <c r="E11" i="38"/>
  <c r="T11" i="38" s="1"/>
  <c r="D30" i="38"/>
  <c r="Q30" i="38" s="1"/>
  <c r="S30" i="38"/>
  <c r="U30" i="38" s="1"/>
  <c r="P9" i="38"/>
  <c r="D10" i="38"/>
  <c r="Q10" i="38" s="1"/>
  <c r="S10" i="38"/>
  <c r="Q29" i="38"/>
  <c r="P30" i="38"/>
  <c r="O9" i="38"/>
  <c r="O30" i="38"/>
  <c r="S32" i="37"/>
  <c r="U32" i="37" s="1"/>
  <c r="D32" i="37"/>
  <c r="P32" i="37" s="1"/>
  <c r="Q32" i="37"/>
  <c r="S31" i="37"/>
  <c r="U31" i="37" s="1"/>
  <c r="O31" i="37"/>
  <c r="R31" i="37" s="1"/>
  <c r="D31" i="37"/>
  <c r="P31" i="37" s="1"/>
  <c r="Q31" i="37"/>
  <c r="Q30" i="37"/>
  <c r="Q9" i="37"/>
  <c r="Q11" i="37"/>
  <c r="S11" i="37"/>
  <c r="U11" i="37" s="1"/>
  <c r="D11" i="37"/>
  <c r="P11" i="37" s="1"/>
  <c r="P8" i="37"/>
  <c r="O8" i="37"/>
  <c r="R8" i="37" s="1"/>
  <c r="O29" i="37"/>
  <c r="D9" i="37"/>
  <c r="O9" i="37"/>
  <c r="O30" i="37"/>
  <c r="R30" i="37" s="1"/>
  <c r="Q8" i="37"/>
  <c r="P9" i="37"/>
  <c r="D10" i="37"/>
  <c r="Q10" i="37" s="1"/>
  <c r="O10" i="37"/>
  <c r="R10" i="37" s="1"/>
  <c r="S10" i="37"/>
  <c r="U10" i="37" s="1"/>
  <c r="Q29" i="37"/>
  <c r="P30" i="37"/>
  <c r="S9" i="37"/>
  <c r="U9" i="37" s="1"/>
  <c r="E11" i="37"/>
  <c r="T11" i="37" s="1"/>
  <c r="D30" i="37"/>
  <c r="S30" i="37"/>
  <c r="U30" i="37" s="1"/>
  <c r="S32" i="36"/>
  <c r="U32" i="36" s="1"/>
  <c r="O32" i="36"/>
  <c r="R32" i="36" s="1"/>
  <c r="D32" i="36"/>
  <c r="Q32" i="36"/>
  <c r="P32" i="36"/>
  <c r="D31" i="36"/>
  <c r="S31" i="36"/>
  <c r="U31" i="36" s="1"/>
  <c r="Q31" i="36"/>
  <c r="G29" i="36"/>
  <c r="O29" i="36"/>
  <c r="S29" i="36"/>
  <c r="U29" i="36" s="1"/>
  <c r="C30" i="36"/>
  <c r="M31" i="36"/>
  <c r="P31" i="36" s="1"/>
  <c r="J29" i="36"/>
  <c r="M30" i="36"/>
  <c r="Q8" i="35"/>
  <c r="P10" i="35"/>
  <c r="P31" i="35"/>
  <c r="S31" i="35"/>
  <c r="U31" i="35" s="1"/>
  <c r="O31" i="35"/>
  <c r="D31" i="35"/>
  <c r="Q31" i="35"/>
  <c r="Q30" i="35"/>
  <c r="D11" i="35"/>
  <c r="O11" i="35" s="1"/>
  <c r="S11" i="35"/>
  <c r="S32" i="35"/>
  <c r="U32" i="35" s="1"/>
  <c r="D32" i="35"/>
  <c r="P32" i="35" s="1"/>
  <c r="Q10" i="35"/>
  <c r="R8" i="35"/>
  <c r="O10" i="35"/>
  <c r="R29" i="35"/>
  <c r="P8" i="35"/>
  <c r="D9" i="35"/>
  <c r="Q9" i="35" s="1"/>
  <c r="S9" i="35"/>
  <c r="U9" i="35" s="1"/>
  <c r="E11" i="35"/>
  <c r="T11" i="35" s="1"/>
  <c r="P29" i="35"/>
  <c r="D30" i="35"/>
  <c r="O30" i="35"/>
  <c r="S30" i="35"/>
  <c r="U30" i="35" s="1"/>
  <c r="S10" i="35"/>
  <c r="U10" i="35" s="1"/>
  <c r="Q29" i="35"/>
  <c r="P30" i="35"/>
  <c r="P9" i="35"/>
  <c r="B14" i="34"/>
  <c r="B15" i="34"/>
  <c r="B16" i="34"/>
  <c r="A2" i="34"/>
  <c r="R14" i="34"/>
  <c r="A1" i="34"/>
  <c r="O7" i="34" l="1"/>
  <c r="Q9" i="34"/>
  <c r="Q8" i="34"/>
  <c r="U7" i="34" s="1" a="1"/>
  <c r="U7" i="34" s="1"/>
  <c r="O8" i="34"/>
  <c r="U9" i="34"/>
  <c r="P11" i="38"/>
  <c r="P10" i="38"/>
  <c r="U10" i="38"/>
  <c r="Q11" i="38"/>
  <c r="R11" i="38" s="1"/>
  <c r="O31" i="38"/>
  <c r="R30" i="38"/>
  <c r="R9" i="38"/>
  <c r="O10" i="38"/>
  <c r="R10" i="38" s="1"/>
  <c r="V10" i="38" s="1" a="1"/>
  <c r="V10" i="38" s="1"/>
  <c r="U11" i="38"/>
  <c r="Q31" i="38"/>
  <c r="P10" i="37"/>
  <c r="O11" i="37"/>
  <c r="R11" i="37" s="1"/>
  <c r="O32" i="37"/>
  <c r="R32" i="37" s="1"/>
  <c r="V32" i="37" s="1"/>
  <c r="V11" i="37"/>
  <c r="V30" i="37"/>
  <c r="R9" i="37"/>
  <c r="V8" i="37" s="1"/>
  <c r="R29" i="37"/>
  <c r="V29" i="37" s="1"/>
  <c r="Q29" i="36"/>
  <c r="R29" i="36" s="1"/>
  <c r="P30" i="36"/>
  <c r="S30" i="36"/>
  <c r="U30" i="36" s="1"/>
  <c r="D30" i="36"/>
  <c r="O30" i="36" s="1"/>
  <c r="O31" i="36"/>
  <c r="R31" i="36" s="1"/>
  <c r="V31" i="36" s="1"/>
  <c r="P29" i="36"/>
  <c r="P11" i="35"/>
  <c r="O9" i="35"/>
  <c r="R9" i="35" s="1"/>
  <c r="V9" i="35" s="1"/>
  <c r="R10" i="35"/>
  <c r="Q32" i="35"/>
  <c r="Q11" i="35"/>
  <c r="R11" i="35" s="1"/>
  <c r="R30" i="35"/>
  <c r="V30" i="35" s="1"/>
  <c r="O32" i="35"/>
  <c r="R32" i="35" s="1"/>
  <c r="V32" i="35" s="1"/>
  <c r="U11" i="35"/>
  <c r="R31" i="35"/>
  <c r="U6" i="34" l="1" a="1"/>
  <c r="U6" i="34" s="1"/>
  <c r="U8" i="34"/>
  <c r="V32" i="38"/>
  <c r="V11" i="38"/>
  <c r="V8" i="38"/>
  <c r="V29" i="38"/>
  <c r="R31" i="38"/>
  <c r="V31" i="38" s="1"/>
  <c r="V9" i="38"/>
  <c r="V30" i="38"/>
  <c r="V10" i="37" a="1"/>
  <c r="V10" i="37" s="1"/>
  <c r="V31" i="37"/>
  <c r="V9" i="37"/>
  <c r="V32" i="36"/>
  <c r="Q30" i="36"/>
  <c r="R30" i="36" s="1"/>
  <c r="V10" i="35" a="1"/>
  <c r="V10" i="35" s="1"/>
  <c r="V11" i="35"/>
  <c r="V8" i="35"/>
  <c r="V31" i="35"/>
  <c r="V29" i="35"/>
  <c r="V30" i="36" l="1"/>
  <c r="V29" i="36"/>
  <c r="J58" i="34" l="1"/>
  <c r="H58" i="34"/>
  <c r="G58" i="34"/>
  <c r="E58" i="34"/>
  <c r="D58" i="34"/>
  <c r="B58" i="34"/>
  <c r="L57" i="34"/>
  <c r="G57" i="34"/>
  <c r="E57" i="34"/>
  <c r="D57" i="34"/>
  <c r="B57" i="34"/>
  <c r="L56" i="34"/>
  <c r="I56" i="34"/>
  <c r="D56" i="34"/>
  <c r="S56" i="34" s="1"/>
  <c r="B56" i="34"/>
  <c r="S55" i="34"/>
  <c r="R55" i="34"/>
  <c r="L55" i="34"/>
  <c r="I55" i="34"/>
  <c r="F55" i="34"/>
  <c r="K54" i="34"/>
  <c r="H54" i="34"/>
  <c r="E54" i="34"/>
  <c r="B54" i="34"/>
  <c r="J44" i="34"/>
  <c r="H44" i="34"/>
  <c r="G44" i="34"/>
  <c r="E44" i="34"/>
  <c r="D44" i="34"/>
  <c r="B44" i="34"/>
  <c r="L43" i="34"/>
  <c r="G43" i="34"/>
  <c r="E43" i="34"/>
  <c r="D43" i="34"/>
  <c r="B43" i="34"/>
  <c r="L42" i="34"/>
  <c r="I42" i="34"/>
  <c r="D42" i="34"/>
  <c r="S42" i="34" s="1"/>
  <c r="B42" i="34"/>
  <c r="S41" i="34"/>
  <c r="R41" i="34"/>
  <c r="L41" i="34"/>
  <c r="I41" i="34"/>
  <c r="F41" i="34"/>
  <c r="K40" i="34"/>
  <c r="H40" i="34"/>
  <c r="E40" i="34"/>
  <c r="B40" i="34"/>
  <c r="J30" i="34"/>
  <c r="H30" i="34"/>
  <c r="G30" i="34"/>
  <c r="E30" i="34"/>
  <c r="D30" i="34"/>
  <c r="B30" i="34"/>
  <c r="L29" i="34"/>
  <c r="G29" i="34"/>
  <c r="E29" i="34"/>
  <c r="D29" i="34"/>
  <c r="B29" i="34"/>
  <c r="L28" i="34"/>
  <c r="I28" i="34"/>
  <c r="D28" i="34"/>
  <c r="S28" i="34" s="1"/>
  <c r="B28" i="34"/>
  <c r="R28" i="34" s="1"/>
  <c r="S27" i="34"/>
  <c r="R27" i="34"/>
  <c r="L27" i="34"/>
  <c r="I27" i="34"/>
  <c r="F27" i="34"/>
  <c r="K26" i="34"/>
  <c r="H26" i="34"/>
  <c r="E26" i="34"/>
  <c r="B26" i="34"/>
  <c r="J23" i="34"/>
  <c r="H23" i="34"/>
  <c r="G23" i="34"/>
  <c r="E23" i="34"/>
  <c r="D23" i="34"/>
  <c r="B23" i="34"/>
  <c r="L22" i="34"/>
  <c r="G22" i="34"/>
  <c r="E22" i="34"/>
  <c r="D22" i="34"/>
  <c r="B22" i="34"/>
  <c r="L21" i="34"/>
  <c r="I21" i="34"/>
  <c r="D21" i="34"/>
  <c r="S21" i="34" s="1"/>
  <c r="B21" i="34"/>
  <c r="R21" i="34" s="1"/>
  <c r="S20" i="34"/>
  <c r="R20" i="34"/>
  <c r="L20" i="34"/>
  <c r="I20" i="34"/>
  <c r="F20" i="34"/>
  <c r="K19" i="34"/>
  <c r="H19" i="34"/>
  <c r="E19" i="34"/>
  <c r="B19" i="34"/>
  <c r="J16" i="34"/>
  <c r="H16" i="34"/>
  <c r="G16" i="34"/>
  <c r="E16" i="34"/>
  <c r="D16" i="34"/>
  <c r="L15" i="34"/>
  <c r="G15" i="34"/>
  <c r="E15" i="34"/>
  <c r="D15" i="34"/>
  <c r="L14" i="34"/>
  <c r="I14" i="34"/>
  <c r="D14" i="34"/>
  <c r="S14" i="34" s="1"/>
  <c r="S13" i="34"/>
  <c r="R13" i="34"/>
  <c r="L13" i="34"/>
  <c r="I13" i="34"/>
  <c r="F13" i="34"/>
  <c r="K12" i="34"/>
  <c r="H12" i="34"/>
  <c r="E12" i="34"/>
  <c r="B12" i="34"/>
  <c r="S29" i="34" l="1"/>
  <c r="S43" i="34"/>
  <c r="N13" i="34"/>
  <c r="F22" i="34"/>
  <c r="F16" i="34"/>
  <c r="F58" i="34"/>
  <c r="T41" i="34"/>
  <c r="T55" i="34"/>
  <c r="I58" i="34"/>
  <c r="F57" i="34"/>
  <c r="I44" i="34"/>
  <c r="F43" i="34"/>
  <c r="S22" i="34"/>
  <c r="S15" i="34"/>
  <c r="F30" i="34"/>
  <c r="P20" i="34"/>
  <c r="F29" i="34"/>
  <c r="N55" i="34"/>
  <c r="T13" i="34"/>
  <c r="F15" i="34"/>
  <c r="P27" i="34"/>
  <c r="P41" i="34"/>
  <c r="F44" i="34"/>
  <c r="R23" i="34"/>
  <c r="C23" i="34"/>
  <c r="I23" i="34"/>
  <c r="C28" i="34"/>
  <c r="N28" i="34" s="1"/>
  <c r="P55" i="34"/>
  <c r="S58" i="34"/>
  <c r="F23" i="34"/>
  <c r="S44" i="34"/>
  <c r="O13" i="34"/>
  <c r="N20" i="34"/>
  <c r="T27" i="34"/>
  <c r="N41" i="34"/>
  <c r="S57" i="34"/>
  <c r="R58" i="34"/>
  <c r="C58" i="34"/>
  <c r="P58" i="34" s="1"/>
  <c r="P13" i="34"/>
  <c r="Q13" i="34" s="1"/>
  <c r="T14" i="34"/>
  <c r="O20" i="34"/>
  <c r="C21" i="34"/>
  <c r="N21" i="34" s="1"/>
  <c r="C22" i="34"/>
  <c r="R22" i="34"/>
  <c r="S23" i="34"/>
  <c r="T28" i="34"/>
  <c r="R30" i="34"/>
  <c r="C30" i="34"/>
  <c r="R42" i="34"/>
  <c r="T42" i="34" s="1"/>
  <c r="C42" i="34"/>
  <c r="O42" i="34" s="1"/>
  <c r="R43" i="34"/>
  <c r="T43" i="34" s="1"/>
  <c r="C14" i="34"/>
  <c r="O14" i="34" s="1"/>
  <c r="C16" i="34"/>
  <c r="T20" i="34"/>
  <c r="N27" i="34"/>
  <c r="P28" i="34"/>
  <c r="S30" i="34"/>
  <c r="I30" i="34"/>
  <c r="C15" i="34"/>
  <c r="R15" i="34"/>
  <c r="S16" i="34"/>
  <c r="I16" i="34"/>
  <c r="R16" i="34"/>
  <c r="T21" i="34"/>
  <c r="O27" i="34"/>
  <c r="C29" i="34"/>
  <c r="R29" i="34"/>
  <c r="T29" i="34" s="1"/>
  <c r="R44" i="34"/>
  <c r="C44" i="34"/>
  <c r="R56" i="34"/>
  <c r="T56" i="34" s="1"/>
  <c r="C56" i="34"/>
  <c r="O56" i="34" s="1"/>
  <c r="R57" i="34"/>
  <c r="O41" i="34"/>
  <c r="O55" i="34"/>
  <c r="C43" i="34"/>
  <c r="C57" i="34"/>
  <c r="N57" i="34" s="1"/>
  <c r="N43" i="34" l="1"/>
  <c r="P22" i="34"/>
  <c r="T22" i="34"/>
  <c r="T15" i="34"/>
  <c r="P23" i="34"/>
  <c r="O58" i="34"/>
  <c r="Q55" i="34"/>
  <c r="N44" i="34"/>
  <c r="T44" i="34"/>
  <c r="Q41" i="34"/>
  <c r="O30" i="34"/>
  <c r="Q28" i="34"/>
  <c r="Q20" i="34"/>
  <c r="N14" i="34"/>
  <c r="N23" i="34"/>
  <c r="T57" i="34"/>
  <c r="O29" i="34"/>
  <c r="P15" i="34"/>
  <c r="O23" i="34"/>
  <c r="Q27" i="34"/>
  <c r="O28" i="34"/>
  <c r="T23" i="34"/>
  <c r="O43" i="34"/>
  <c r="O15" i="34"/>
  <c r="O21" i="34"/>
  <c r="P30" i="34"/>
  <c r="N15" i="34"/>
  <c r="N58" i="34"/>
  <c r="Q58" i="34" s="1"/>
  <c r="P56" i="34"/>
  <c r="P16" i="34"/>
  <c r="P21" i="34"/>
  <c r="Q21" i="34" s="1"/>
  <c r="P42" i="34"/>
  <c r="T58" i="34"/>
  <c r="N56" i="34"/>
  <c r="O44" i="34"/>
  <c r="N42" i="34"/>
  <c r="N30" i="34"/>
  <c r="N29" i="34"/>
  <c r="N22" i="34"/>
  <c r="Q22" i="34" s="1"/>
  <c r="O22" i="34"/>
  <c r="N16" i="34"/>
  <c r="P44" i="34"/>
  <c r="T16" i="34"/>
  <c r="P57" i="34"/>
  <c r="Q57" i="34" s="1"/>
  <c r="T30" i="34"/>
  <c r="O16" i="34"/>
  <c r="P14" i="34"/>
  <c r="O57" i="34"/>
  <c r="P43" i="34"/>
  <c r="Q43" i="34" s="1"/>
  <c r="P29" i="34"/>
  <c r="Q23" i="34" l="1"/>
  <c r="Q14" i="34"/>
  <c r="Q44" i="34"/>
  <c r="Q30" i="34"/>
  <c r="Q15" i="34"/>
  <c r="Q16" i="34"/>
  <c r="Q42" i="34"/>
  <c r="U43" i="34" s="1"/>
  <c r="U23" i="34"/>
  <c r="Q56" i="34"/>
  <c r="U56" i="34" s="1"/>
  <c r="U20" i="34"/>
  <c r="U21" i="34"/>
  <c r="Q29" i="34"/>
  <c r="U22" i="34"/>
  <c r="U13" i="34" l="1" a="1"/>
  <c r="U13" i="34" s="1"/>
  <c r="U58" i="34" a="1"/>
  <c r="U58" i="34" s="1"/>
  <c r="U55" i="34"/>
  <c r="U57" i="34"/>
  <c r="U15" i="34"/>
  <c r="U14" i="34" a="1"/>
  <c r="U14" i="34" s="1"/>
  <c r="U16" i="34"/>
  <c r="U41" i="34"/>
  <c r="U44" i="34"/>
  <c r="U42" i="34"/>
  <c r="U29" i="34"/>
  <c r="U27" i="34"/>
  <c r="U28" i="34"/>
  <c r="U30" i="34"/>
  <c r="D2" i="25" l="1"/>
  <c r="F8" i="25"/>
  <c r="D36" i="25"/>
  <c r="V36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<sst xmlns="http://schemas.openxmlformats.org/spreadsheetml/2006/main" count="873" uniqueCount="276">
  <si>
    <t>勝点</t>
    <rPh sb="0" eb="2">
      <t>カｔ</t>
    </rPh>
    <phoneticPr fontId="1"/>
  </si>
  <si>
    <t>得点</t>
    <rPh sb="0" eb="2">
      <t>トクテｎ</t>
    </rPh>
    <phoneticPr fontId="1"/>
  </si>
  <si>
    <t>失点</t>
    <rPh sb="0" eb="2">
      <t>シｔｔ</t>
    </rPh>
    <phoneticPr fontId="1"/>
  </si>
  <si>
    <t>順位</t>
    <rPh sb="0" eb="2">
      <t>ジュン</t>
    </rPh>
    <phoneticPr fontId="1"/>
  </si>
  <si>
    <t>(〇勝点３)</t>
    <rPh sb="2" eb="3">
      <t>カ</t>
    </rPh>
    <rPh sb="3" eb="4">
      <t>テン</t>
    </rPh>
    <phoneticPr fontId="1"/>
  </si>
  <si>
    <t>(●勝点０)</t>
    <rPh sb="2" eb="3">
      <t>カ</t>
    </rPh>
    <rPh sb="3" eb="4">
      <t>テン</t>
    </rPh>
    <phoneticPr fontId="1"/>
  </si>
  <si>
    <t>(△勝点1)</t>
    <rPh sb="2" eb="3">
      <t>カ</t>
    </rPh>
    <rPh sb="3" eb="4">
      <t>テン</t>
    </rPh>
    <phoneticPr fontId="1"/>
  </si>
  <si>
    <t>勝</t>
    <rPh sb="0" eb="1">
      <t>カ</t>
    </rPh>
    <phoneticPr fontId="1"/>
  </si>
  <si>
    <t>負</t>
    <rPh sb="0" eb="1">
      <t>マケ</t>
    </rPh>
    <phoneticPr fontId="1"/>
  </si>
  <si>
    <t>分</t>
    <rPh sb="0" eb="1">
      <t>ワ</t>
    </rPh>
    <phoneticPr fontId="1"/>
  </si>
  <si>
    <t>得失点</t>
  </si>
  <si>
    <t>得点</t>
    <rPh sb="0" eb="2">
      <t>トクテン</t>
    </rPh>
    <phoneticPr fontId="1"/>
  </si>
  <si>
    <t>失点</t>
    <rPh sb="0" eb="2">
      <t>シッテン</t>
    </rPh>
    <phoneticPr fontId="1"/>
  </si>
  <si>
    <t>○</t>
  </si>
  <si>
    <t>試合時間</t>
    <rPh sb="0" eb="2">
      <t>シアイ</t>
    </rPh>
    <rPh sb="2" eb="4">
      <t>ジカン</t>
    </rPh>
    <phoneticPr fontId="1"/>
  </si>
  <si>
    <t>チーム名</t>
    <rPh sb="3" eb="4">
      <t>メイ</t>
    </rPh>
    <phoneticPr fontId="1"/>
  </si>
  <si>
    <t>審判</t>
    <rPh sb="0" eb="2">
      <t>シンパン</t>
    </rPh>
    <phoneticPr fontId="1"/>
  </si>
  <si>
    <t>第１試合</t>
    <rPh sb="0" eb="1">
      <t>ダイ</t>
    </rPh>
    <rPh sb="2" eb="4">
      <t>シアイ</t>
    </rPh>
    <phoneticPr fontId="1"/>
  </si>
  <si>
    <t>ＶＳ</t>
  </si>
  <si>
    <t>第２試合</t>
    <rPh sb="0" eb="1">
      <t>ダイ</t>
    </rPh>
    <rPh sb="2" eb="4">
      <t>シアイ</t>
    </rPh>
    <phoneticPr fontId="1"/>
  </si>
  <si>
    <t>第３試合</t>
    <rPh sb="0" eb="1">
      <t>ダイ</t>
    </rPh>
    <rPh sb="2" eb="4">
      <t>シアイ</t>
    </rPh>
    <phoneticPr fontId="1"/>
  </si>
  <si>
    <t>第４試合</t>
    <rPh sb="0" eb="1">
      <t>ダイ</t>
    </rPh>
    <rPh sb="2" eb="4">
      <t>シアイ</t>
    </rPh>
    <phoneticPr fontId="1"/>
  </si>
  <si>
    <t>第５試合</t>
    <rPh sb="0" eb="1">
      <t>ダイ</t>
    </rPh>
    <rPh sb="2" eb="4">
      <t>シアイ</t>
    </rPh>
    <phoneticPr fontId="1"/>
  </si>
  <si>
    <t>第６試合</t>
    <rPh sb="0" eb="1">
      <t>ダイ</t>
    </rPh>
    <rPh sb="2" eb="4">
      <t>シアイ</t>
    </rPh>
    <phoneticPr fontId="1"/>
  </si>
  <si>
    <t>Aブロック</t>
    <phoneticPr fontId="1"/>
  </si>
  <si>
    <t>●</t>
    <phoneticPr fontId="1"/>
  </si>
  <si>
    <t>△</t>
    <phoneticPr fontId="1"/>
  </si>
  <si>
    <t>ＶＳ</t>
    <phoneticPr fontId="1"/>
  </si>
  <si>
    <t>Cブロック</t>
    <phoneticPr fontId="1"/>
  </si>
  <si>
    <t>Eブロック</t>
    <phoneticPr fontId="1"/>
  </si>
  <si>
    <t>Fブロック</t>
    <phoneticPr fontId="1"/>
  </si>
  <si>
    <t>A1</t>
    <phoneticPr fontId="1"/>
  </si>
  <si>
    <t>H2</t>
    <phoneticPr fontId="1"/>
  </si>
  <si>
    <t>B1</t>
    <phoneticPr fontId="1"/>
  </si>
  <si>
    <t>G2</t>
    <phoneticPr fontId="1"/>
  </si>
  <si>
    <t>C1</t>
    <phoneticPr fontId="1"/>
  </si>
  <si>
    <t>F2</t>
    <phoneticPr fontId="1"/>
  </si>
  <si>
    <t>D1</t>
    <phoneticPr fontId="1"/>
  </si>
  <si>
    <t>E2</t>
    <phoneticPr fontId="1"/>
  </si>
  <si>
    <t>E1</t>
    <phoneticPr fontId="1"/>
  </si>
  <si>
    <t>D2</t>
    <phoneticPr fontId="1"/>
  </si>
  <si>
    <t>F1</t>
    <phoneticPr fontId="1"/>
  </si>
  <si>
    <t>C2</t>
    <phoneticPr fontId="1"/>
  </si>
  <si>
    <t>G1</t>
    <phoneticPr fontId="1"/>
  </si>
  <si>
    <t>B2</t>
    <phoneticPr fontId="1"/>
  </si>
  <si>
    <t>H1</t>
    <phoneticPr fontId="1"/>
  </si>
  <si>
    <t>A2</t>
    <phoneticPr fontId="1"/>
  </si>
  <si>
    <t>A-1</t>
    <phoneticPr fontId="14"/>
  </si>
  <si>
    <t>H-2</t>
    <phoneticPr fontId="14"/>
  </si>
  <si>
    <t>B-1</t>
    <phoneticPr fontId="14"/>
  </si>
  <si>
    <t>G-2</t>
    <phoneticPr fontId="14"/>
  </si>
  <si>
    <t>C-1</t>
    <phoneticPr fontId="14"/>
  </si>
  <si>
    <t>F-2</t>
    <phoneticPr fontId="14"/>
  </si>
  <si>
    <t>D-1</t>
    <phoneticPr fontId="14"/>
  </si>
  <si>
    <t>E-2</t>
    <phoneticPr fontId="14"/>
  </si>
  <si>
    <t>E-1</t>
    <phoneticPr fontId="14"/>
  </si>
  <si>
    <t>D-2</t>
    <phoneticPr fontId="14"/>
  </si>
  <si>
    <t>F-1</t>
    <phoneticPr fontId="14"/>
  </si>
  <si>
    <t>C-2</t>
    <phoneticPr fontId="14"/>
  </si>
  <si>
    <t>G-1</t>
    <phoneticPr fontId="14"/>
  </si>
  <si>
    <t>B-2</t>
    <phoneticPr fontId="14"/>
  </si>
  <si>
    <t>H-1</t>
    <phoneticPr fontId="14"/>
  </si>
  <si>
    <t>A-2</t>
    <phoneticPr fontId="14"/>
  </si>
  <si>
    <t>順</t>
    <rPh sb="0" eb="1">
      <t>ジュン</t>
    </rPh>
    <phoneticPr fontId="14"/>
  </si>
  <si>
    <t>開始時間</t>
    <rPh sb="0" eb="2">
      <t>カイシ</t>
    </rPh>
    <rPh sb="2" eb="4">
      <t>ジカン</t>
    </rPh>
    <phoneticPr fontId="14"/>
  </si>
  <si>
    <t>対　戦</t>
    <rPh sb="0" eb="1">
      <t>タイ</t>
    </rPh>
    <rPh sb="2" eb="3">
      <t>イクサ</t>
    </rPh>
    <phoneticPr fontId="14"/>
  </si>
  <si>
    <t>審　判</t>
    <rPh sb="0" eb="1">
      <t>シン</t>
    </rPh>
    <rPh sb="2" eb="3">
      <t>ハン</t>
    </rPh>
    <phoneticPr fontId="14"/>
  </si>
  <si>
    <t>ＶＳ</t>
    <phoneticPr fontId="14"/>
  </si>
  <si>
    <t>ＶＳ</t>
    <phoneticPr fontId="14"/>
  </si>
  <si>
    <t xml:space="preserve"> </t>
    <phoneticPr fontId="14"/>
  </si>
  <si>
    <t>A-2</t>
  </si>
  <si>
    <t>A-2</t>
    <phoneticPr fontId="1"/>
  </si>
  <si>
    <t>A-4</t>
  </si>
  <si>
    <t>A-4</t>
    <phoneticPr fontId="14"/>
  </si>
  <si>
    <t>A-1</t>
    <phoneticPr fontId="14"/>
  </si>
  <si>
    <t>A-3</t>
  </si>
  <si>
    <t>A-3</t>
    <phoneticPr fontId="14"/>
  </si>
  <si>
    <t>A-1勝者</t>
    <rPh sb="3" eb="5">
      <t>ショウシャ</t>
    </rPh>
    <phoneticPr fontId="14"/>
  </si>
  <si>
    <t>A-2勝者</t>
    <rPh sb="3" eb="5">
      <t>ショウシャ</t>
    </rPh>
    <phoneticPr fontId="14"/>
  </si>
  <si>
    <t>A-3勝者</t>
    <rPh sb="3" eb="5">
      <t>ショウシャ</t>
    </rPh>
    <phoneticPr fontId="14"/>
  </si>
  <si>
    <t>A-4勝者</t>
    <rPh sb="3" eb="5">
      <t>ショウシャ</t>
    </rPh>
    <phoneticPr fontId="14"/>
  </si>
  <si>
    <t>A-5</t>
  </si>
  <si>
    <t>A-5</t>
    <phoneticPr fontId="1"/>
  </si>
  <si>
    <t>A-6</t>
  </si>
  <si>
    <t>A-7</t>
  </si>
  <si>
    <t>B-2</t>
  </si>
  <si>
    <t>B-3</t>
  </si>
  <si>
    <t>B-4</t>
  </si>
  <si>
    <t>B-4</t>
    <phoneticPr fontId="1"/>
  </si>
  <si>
    <t>B-5</t>
  </si>
  <si>
    <t>B-5</t>
    <phoneticPr fontId="1"/>
  </si>
  <si>
    <t>B-6</t>
  </si>
  <si>
    <t>B-6</t>
    <phoneticPr fontId="1"/>
  </si>
  <si>
    <t>B-7</t>
  </si>
  <si>
    <t>B-1</t>
    <phoneticPr fontId="14"/>
  </si>
  <si>
    <t>B-4</t>
    <phoneticPr fontId="14"/>
  </si>
  <si>
    <t>B-3</t>
    <phoneticPr fontId="14"/>
  </si>
  <si>
    <t>B-1勝者</t>
    <rPh sb="3" eb="5">
      <t>ショウシャ</t>
    </rPh>
    <phoneticPr fontId="14"/>
  </si>
  <si>
    <t>B2勝者</t>
    <rPh sb="2" eb="4">
      <t>ショウシャ</t>
    </rPh>
    <phoneticPr fontId="14"/>
  </si>
  <si>
    <t>B3勝者</t>
    <rPh sb="2" eb="4">
      <t>ショウシャ</t>
    </rPh>
    <phoneticPr fontId="14"/>
  </si>
  <si>
    <t>B4勝者</t>
    <rPh sb="2" eb="4">
      <t>ショウシャ</t>
    </rPh>
    <phoneticPr fontId="14"/>
  </si>
  <si>
    <t>A-5勝者</t>
    <rPh sb="3" eb="5">
      <t>ショウシャ</t>
    </rPh>
    <phoneticPr fontId="14"/>
  </si>
  <si>
    <t>A-6勝者</t>
    <rPh sb="3" eb="5">
      <t>ショウシャ</t>
    </rPh>
    <phoneticPr fontId="14"/>
  </si>
  <si>
    <t>A-5の敗者</t>
    <rPh sb="4" eb="6">
      <t>ハイシャ</t>
    </rPh>
    <phoneticPr fontId="14"/>
  </si>
  <si>
    <t>A-6の敗者</t>
    <rPh sb="4" eb="6">
      <t>ハイシャ</t>
    </rPh>
    <phoneticPr fontId="14"/>
  </si>
  <si>
    <t>B5勝者</t>
    <rPh sb="2" eb="4">
      <t>ショウシャ</t>
    </rPh>
    <phoneticPr fontId="14"/>
  </si>
  <si>
    <t>B6勝者</t>
    <rPh sb="2" eb="4">
      <t>ショウシャ</t>
    </rPh>
    <phoneticPr fontId="14"/>
  </si>
  <si>
    <t>B-5の敗者</t>
    <rPh sb="4" eb="6">
      <t>ハイシャ</t>
    </rPh>
    <phoneticPr fontId="14"/>
  </si>
  <si>
    <t>B-6の敗者</t>
    <rPh sb="4" eb="6">
      <t>ハイシャ</t>
    </rPh>
    <phoneticPr fontId="14"/>
  </si>
  <si>
    <t>Bブロック</t>
    <phoneticPr fontId="1"/>
  </si>
  <si>
    <t>Dブロック</t>
    <phoneticPr fontId="1"/>
  </si>
  <si>
    <t>Gブロック</t>
    <phoneticPr fontId="1"/>
  </si>
  <si>
    <t>A-1</t>
    <phoneticPr fontId="1"/>
  </si>
  <si>
    <t>A-3</t>
    <phoneticPr fontId="1"/>
  </si>
  <si>
    <t>A-4</t>
    <phoneticPr fontId="1"/>
  </si>
  <si>
    <t>A-6</t>
    <phoneticPr fontId="1"/>
  </si>
  <si>
    <t>A-7</t>
    <phoneticPr fontId="1"/>
  </si>
  <si>
    <t>B-1</t>
    <phoneticPr fontId="1"/>
  </si>
  <si>
    <t>B-2</t>
    <phoneticPr fontId="1"/>
  </si>
  <si>
    <t>B-3</t>
    <phoneticPr fontId="1"/>
  </si>
  <si>
    <t>B-7</t>
    <phoneticPr fontId="1"/>
  </si>
  <si>
    <t>No</t>
    <phoneticPr fontId="1"/>
  </si>
  <si>
    <t>Aブロック</t>
    <phoneticPr fontId="1"/>
  </si>
  <si>
    <t>Bブロック</t>
    <phoneticPr fontId="1"/>
  </si>
  <si>
    <t>Cブロック</t>
    <phoneticPr fontId="1"/>
  </si>
  <si>
    <t>Dブロック</t>
    <phoneticPr fontId="1"/>
  </si>
  <si>
    <t>Eブロック</t>
    <phoneticPr fontId="1"/>
  </si>
  <si>
    <t>Fブロック</t>
    <phoneticPr fontId="1"/>
  </si>
  <si>
    <t>Gブロック</t>
    <phoneticPr fontId="1"/>
  </si>
  <si>
    <t>Hブロック</t>
    <phoneticPr fontId="1"/>
  </si>
  <si>
    <t>○</t>
    <phoneticPr fontId="1"/>
  </si>
  <si>
    <t>A-3の勝者</t>
    <rPh sb="4" eb="5">
      <t>カ</t>
    </rPh>
    <rPh sb="5" eb="6">
      <t>シャ</t>
    </rPh>
    <phoneticPr fontId="14"/>
  </si>
  <si>
    <t>A-4の勝者</t>
    <rPh sb="4" eb="6">
      <t>ショウシャ</t>
    </rPh>
    <phoneticPr fontId="14"/>
  </si>
  <si>
    <t>A-1の勝者</t>
    <rPh sb="4" eb="6">
      <t>ショウシャ</t>
    </rPh>
    <phoneticPr fontId="14"/>
  </si>
  <si>
    <t>A-2の勝者</t>
    <rPh sb="4" eb="6">
      <t>ショウシャ</t>
    </rPh>
    <phoneticPr fontId="14"/>
  </si>
  <si>
    <t>B-3の勝者</t>
    <rPh sb="4" eb="5">
      <t>カ</t>
    </rPh>
    <rPh sb="5" eb="6">
      <t>シャ</t>
    </rPh>
    <phoneticPr fontId="14"/>
  </si>
  <si>
    <t>B-4の勝者</t>
    <rPh sb="4" eb="6">
      <t>ショウシャ</t>
    </rPh>
    <phoneticPr fontId="14"/>
  </si>
  <si>
    <t>B-1の勝者</t>
    <rPh sb="4" eb="6">
      <t>ショウシャ</t>
    </rPh>
    <phoneticPr fontId="14"/>
  </si>
  <si>
    <t>B-2の勝者</t>
    <rPh sb="4" eb="6">
      <t>ショウシャ</t>
    </rPh>
    <phoneticPr fontId="14"/>
  </si>
  <si>
    <t>インターバル</t>
    <phoneticPr fontId="1"/>
  </si>
  <si>
    <t>：</t>
  </si>
  <si>
    <t>：</t>
    <phoneticPr fontId="1"/>
  </si>
  <si>
    <t>9：00開場</t>
    <rPh sb="4" eb="6">
      <t>カイジョウ</t>
    </rPh>
    <phoneticPr fontId="1"/>
  </si>
  <si>
    <t>９：００開場</t>
    <phoneticPr fontId="1"/>
  </si>
  <si>
    <t>A-7勝者</t>
    <rPh sb="3" eb="5">
      <t>ショウシャ</t>
    </rPh>
    <phoneticPr fontId="14"/>
  </si>
  <si>
    <t>B-7勝者</t>
    <rPh sb="3" eb="5">
      <t>ショウシャ</t>
    </rPh>
    <phoneticPr fontId="14"/>
  </si>
  <si>
    <t>A-7の敗者</t>
    <rPh sb="4" eb="6">
      <t>ハイシャ</t>
    </rPh>
    <phoneticPr fontId="14"/>
  </si>
  <si>
    <t>B-7の敗者</t>
    <rPh sb="4" eb="6">
      <t>ハイシャ</t>
    </rPh>
    <phoneticPr fontId="14"/>
  </si>
  <si>
    <t>【北斗市総合育館会場B】</t>
    <rPh sb="1" eb="4">
      <t>ホクトシ</t>
    </rPh>
    <rPh sb="4" eb="6">
      <t>ソウゴウ</t>
    </rPh>
    <phoneticPr fontId="14"/>
  </si>
  <si>
    <t>【北斗市総合育館会場A】</t>
    <rPh sb="1" eb="4">
      <t>ホクトシ</t>
    </rPh>
    <rPh sb="4" eb="6">
      <t>ソウゴウ</t>
    </rPh>
    <phoneticPr fontId="14"/>
  </si>
  <si>
    <t>【試合時間】12分–3分-12分　</t>
    <phoneticPr fontId="14"/>
  </si>
  <si>
    <t>A-８</t>
    <phoneticPr fontId="1"/>
  </si>
  <si>
    <t>A-8</t>
    <phoneticPr fontId="1"/>
  </si>
  <si>
    <t>9:45～9:55</t>
    <phoneticPr fontId="1"/>
  </si>
  <si>
    <t>9:35～9:45</t>
    <phoneticPr fontId="1"/>
  </si>
  <si>
    <t>(〇勝点３)</t>
    <phoneticPr fontId="1"/>
  </si>
  <si>
    <t>(●勝点０)</t>
    <phoneticPr fontId="1"/>
  </si>
  <si>
    <t>(△勝点1)</t>
    <phoneticPr fontId="1"/>
  </si>
  <si>
    <t>A-1</t>
    <phoneticPr fontId="1"/>
  </si>
  <si>
    <t>A-2</t>
    <phoneticPr fontId="1"/>
  </si>
  <si>
    <t>A-3</t>
    <phoneticPr fontId="1"/>
  </si>
  <si>
    <t>A4</t>
    <phoneticPr fontId="1"/>
  </si>
  <si>
    <t>A-5</t>
    <phoneticPr fontId="1"/>
  </si>
  <si>
    <t>A-6</t>
    <phoneticPr fontId="1"/>
  </si>
  <si>
    <t>A-7</t>
    <phoneticPr fontId="1"/>
  </si>
  <si>
    <t>B-1</t>
    <phoneticPr fontId="1"/>
  </si>
  <si>
    <t>B-2</t>
    <phoneticPr fontId="1"/>
  </si>
  <si>
    <t>B-3</t>
    <phoneticPr fontId="1"/>
  </si>
  <si>
    <t>B-4</t>
    <phoneticPr fontId="1"/>
  </si>
  <si>
    <t>B-5</t>
    <phoneticPr fontId="1"/>
  </si>
  <si>
    <t>B-6</t>
    <phoneticPr fontId="1"/>
  </si>
  <si>
    <t>B-7</t>
    <phoneticPr fontId="1"/>
  </si>
  <si>
    <t>A-8</t>
    <phoneticPr fontId="1"/>
  </si>
  <si>
    <t>【北斗市総合体育館A】</t>
    <rPh sb="1" eb="3">
      <t>ホクト</t>
    </rPh>
    <rPh sb="3" eb="4">
      <t>シ</t>
    </rPh>
    <rPh sb="4" eb="6">
      <t>ソウゴウ</t>
    </rPh>
    <rPh sb="6" eb="9">
      <t>タイイクカン</t>
    </rPh>
    <phoneticPr fontId="1"/>
  </si>
  <si>
    <t>【北斗市総合体育館B】</t>
    <rPh sb="1" eb="3">
      <t>ホクト</t>
    </rPh>
    <rPh sb="3" eb="4">
      <t>シ</t>
    </rPh>
    <rPh sb="4" eb="6">
      <t>ソウゴウ</t>
    </rPh>
    <rPh sb="6" eb="9">
      <t>タイイクカン</t>
    </rPh>
    <phoneticPr fontId="1"/>
  </si>
  <si>
    <t>9:00～フリーアップ（ボール使用可・ゴール使用不可）</t>
    <phoneticPr fontId="1"/>
  </si>
  <si>
    <t xml:space="preserve">アップ時間は初戦のみ30分程度2回戦以降は10分程度 </t>
    <rPh sb="3" eb="5">
      <t>ジカン</t>
    </rPh>
    <rPh sb="6" eb="8">
      <t>ショセン</t>
    </rPh>
    <rPh sb="12" eb="13">
      <t>フン</t>
    </rPh>
    <rPh sb="13" eb="15">
      <t>テイド</t>
    </rPh>
    <rPh sb="16" eb="18">
      <t>カイセン</t>
    </rPh>
    <rPh sb="18" eb="20">
      <t>イコウ</t>
    </rPh>
    <rPh sb="23" eb="24">
      <t>フン</t>
    </rPh>
    <rPh sb="24" eb="26">
      <t>テイド</t>
    </rPh>
    <phoneticPr fontId="14"/>
  </si>
  <si>
    <t>※決勝トーナメントでのアップは駐車場、館内の混雑を防止するため、各試合前に行いますので、各チームの初戦(1回戦目の入場)は、</t>
    <rPh sb="1" eb="3">
      <t>ケッショウ</t>
    </rPh>
    <rPh sb="15" eb="17">
      <t>チュウシャ</t>
    </rPh>
    <rPh sb="17" eb="18">
      <t>バ</t>
    </rPh>
    <rPh sb="19" eb="21">
      <t>カンナイ</t>
    </rPh>
    <rPh sb="22" eb="24">
      <t>コンザツ</t>
    </rPh>
    <rPh sb="25" eb="27">
      <t>ボウシ</t>
    </rPh>
    <rPh sb="32" eb="33">
      <t>カク</t>
    </rPh>
    <rPh sb="33" eb="35">
      <t>シアイ</t>
    </rPh>
    <rPh sb="35" eb="36">
      <t>マエ</t>
    </rPh>
    <rPh sb="44" eb="45">
      <t>カク</t>
    </rPh>
    <rPh sb="49" eb="51">
      <t>ショセン</t>
    </rPh>
    <rPh sb="50" eb="51">
      <t>セン</t>
    </rPh>
    <rPh sb="53" eb="54">
      <t>カイ</t>
    </rPh>
    <rPh sb="54" eb="55">
      <t>セン</t>
    </rPh>
    <rPh sb="55" eb="56">
      <t>メ</t>
    </rPh>
    <rPh sb="57" eb="59">
      <t>ニュウジョウ</t>
    </rPh>
    <phoneticPr fontId="1"/>
  </si>
  <si>
    <r>
      <t>　</t>
    </r>
    <r>
      <rPr>
        <b/>
        <sz val="11"/>
        <color rgb="FFFF0000"/>
        <rFont val="游ゴシック"/>
        <family val="3"/>
        <charset val="128"/>
        <scheme val="minor"/>
      </rPr>
      <t>※試合当該チームの2チームのみのアップ</t>
    </r>
    <rPh sb="2" eb="4">
      <t>シアイ</t>
    </rPh>
    <rPh sb="4" eb="6">
      <t>トウガイ</t>
    </rPh>
    <phoneticPr fontId="1"/>
  </si>
  <si>
    <r>
      <t>　※試合開始４０分前</t>
    </r>
    <r>
      <rPr>
        <sz val="9"/>
        <color theme="1"/>
        <rFont val="ＭＳ ゴシック"/>
        <family val="3"/>
        <charset val="128"/>
      </rPr>
      <t>くらいが良いと思います。</t>
    </r>
    <rPh sb="14" eb="15">
      <t>ヨ</t>
    </rPh>
    <rPh sb="17" eb="18">
      <t>オモ</t>
    </rPh>
    <phoneticPr fontId="1"/>
  </si>
  <si>
    <t>◇　令和7年11月22日（土）予選リーグ　◇</t>
    <rPh sb="2" eb="3">
      <t>レイ</t>
    </rPh>
    <rPh sb="3" eb="4">
      <t>ワ</t>
    </rPh>
    <rPh sb="5" eb="6">
      <t>ネン</t>
    </rPh>
    <phoneticPr fontId="1"/>
  </si>
  <si>
    <t>エストレーラ</t>
  </si>
  <si>
    <t>日　吉</t>
  </si>
  <si>
    <t>アップ</t>
    <phoneticPr fontId="1"/>
  </si>
  <si>
    <t>鷲の木</t>
  </si>
  <si>
    <t>浜　分</t>
  </si>
  <si>
    <t>スクールイエロー</t>
  </si>
  <si>
    <t>12:30～12:55</t>
    <phoneticPr fontId="1"/>
  </si>
  <si>
    <t>13:00～13:25</t>
    <phoneticPr fontId="1"/>
  </si>
  <si>
    <t>【試合時間】8分–2分-8分　※コートチェンジはすばやく。</t>
    <phoneticPr fontId="1"/>
  </si>
  <si>
    <t>12:30～フリーアップ（ボール使用可・ゴール使用不可）</t>
    <phoneticPr fontId="1"/>
  </si>
  <si>
    <t>【鹿部町総合体育館】</t>
    <rPh sb="1" eb="3">
      <t>シカベ</t>
    </rPh>
    <rPh sb="3" eb="4">
      <t>チョウ</t>
    </rPh>
    <rPh sb="4" eb="6">
      <t>ソウゴウ</t>
    </rPh>
    <rPh sb="6" eb="9">
      <t>タイイクカン</t>
    </rPh>
    <phoneticPr fontId="1"/>
  </si>
  <si>
    <t>【森町民体育館】</t>
    <rPh sb="1" eb="2">
      <t>モリ</t>
    </rPh>
    <rPh sb="2" eb="4">
      <t>チョウミン</t>
    </rPh>
    <rPh sb="4" eb="7">
      <t>タイイクカン</t>
    </rPh>
    <phoneticPr fontId="1"/>
  </si>
  <si>
    <t>１２：３０開場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</si>
  <si>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</si>
  <si>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</si>
  <si>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</si>
  <si>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</si>
  <si>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</si>
  <si>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S</t>
    <phoneticPr fontId="1"/>
  </si>
  <si>
    <t>P</t>
    <phoneticPr fontId="1"/>
  </si>
  <si>
    <t>Q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</si>
  <si>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</si>
  <si>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</si>
  <si>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</si>
  <si>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</si>
  <si>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</si>
  <si>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</si>
  <si>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</si>
  <si>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</si>
  <si>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◇　令和7年11月23日（日）決勝トーナメント　◇</t>
    <rPh sb="2" eb="3">
      <t>レイ</t>
    </rPh>
    <rPh sb="3" eb="4">
      <t>ワ</t>
    </rPh>
    <rPh sb="5" eb="6">
      <t>ネン</t>
    </rPh>
    <rPh sb="8" eb="9">
      <t>ガツ</t>
    </rPh>
    <rPh sb="11" eb="12">
      <t>ニチ</t>
    </rPh>
    <rPh sb="13" eb="14">
      <t>ニチ</t>
    </rPh>
    <rPh sb="15" eb="17">
      <t>ケッショウ</t>
    </rPh>
    <phoneticPr fontId="1"/>
  </si>
  <si>
    <t>函館桔梗サッカー少年団sky</t>
  </si>
  <si>
    <t>函館ジュニオールFC ホワイト</t>
  </si>
  <si>
    <t>サン・スポーツクラブ3rd</t>
  </si>
  <si>
    <t>函館サッカースクール</t>
  </si>
  <si>
    <t>函館ジュニオールFC ブルー</t>
  </si>
  <si>
    <t>日吉ヶ丘サッカー少年団</t>
  </si>
  <si>
    <t>知内松前FC</t>
  </si>
  <si>
    <t>八幡サッカースポーツ少年団</t>
  </si>
  <si>
    <t>サン・スポーツクラブ2nd</t>
  </si>
  <si>
    <t>MAT FOOTBALL CLUB 　イエロー</t>
    <phoneticPr fontId="1"/>
  </si>
  <si>
    <t>鷲の木サッカー少年団イーグルス</t>
  </si>
  <si>
    <t>MAT FOOTBALL CLUB 　ホワイト</t>
  </si>
  <si>
    <t>プレイフル函館RISE</t>
  </si>
  <si>
    <t>函館港FC</t>
  </si>
  <si>
    <t>Spread Eagle Jr.FC</t>
  </si>
  <si>
    <t>AVENDA FC ホワイト</t>
  </si>
  <si>
    <t>ＲＩＯＭＡＲ　ＳＣ</t>
  </si>
  <si>
    <t>乙部サッカー少年団</t>
  </si>
  <si>
    <t>フロンティアトルナーレFC U-12</t>
  </si>
  <si>
    <t>せたなジュニアFC</t>
  </si>
  <si>
    <t>SSS八雲</t>
  </si>
  <si>
    <t>西部フェアネスNOSS</t>
  </si>
  <si>
    <t>Spread Eagle Jr.FC U-11</t>
  </si>
  <si>
    <t>グランツ東山ＦＣ</t>
  </si>
  <si>
    <t>AVENDA FC ライム</t>
  </si>
  <si>
    <t>プレイフル函館ジュニア</t>
  </si>
  <si>
    <t>函館桔梗サッカー少年団leaf</t>
  </si>
  <si>
    <t>プレイフル函館SUN</t>
  </si>
  <si>
    <t>函館ジュニオールFC U12</t>
  </si>
  <si>
    <t>AVENDA FC ブラック</t>
  </si>
  <si>
    <t>CORAZON   FC</t>
  </si>
  <si>
    <t>サン・スポーツクラブ</t>
  </si>
  <si>
    <t>ジュニルー</t>
    <phoneticPr fontId="1"/>
  </si>
  <si>
    <t>桔梗sky</t>
    <rPh sb="0" eb="2">
      <t>キキョウ</t>
    </rPh>
    <phoneticPr fontId="1"/>
  </si>
  <si>
    <t>プレイフルRISE</t>
    <phoneticPr fontId="1"/>
  </si>
  <si>
    <t>ジュニホワイト</t>
    <phoneticPr fontId="1"/>
  </si>
  <si>
    <t>MATイエロー</t>
    <phoneticPr fontId="1"/>
  </si>
  <si>
    <t>港</t>
    <rPh sb="0" eb="1">
      <t>ミナト</t>
    </rPh>
    <phoneticPr fontId="1"/>
  </si>
  <si>
    <t>日　吉</t>
    <rPh sb="0" eb="1">
      <t>ヒ</t>
    </rPh>
    <rPh sb="2" eb="3">
      <t>キチ</t>
    </rPh>
    <phoneticPr fontId="1"/>
  </si>
  <si>
    <t>知内・松前</t>
    <rPh sb="0" eb="2">
      <t>シリウチ</t>
    </rPh>
    <rPh sb="3" eb="5">
      <t>マツマエ</t>
    </rPh>
    <phoneticPr fontId="1"/>
  </si>
  <si>
    <t>イーグル</t>
    <phoneticPr fontId="1"/>
  </si>
  <si>
    <t>スクール</t>
    <phoneticPr fontId="1"/>
  </si>
  <si>
    <t>　</t>
    <phoneticPr fontId="1"/>
  </si>
  <si>
    <t>八　幡</t>
    <rPh sb="0" eb="1">
      <t>ハチ</t>
    </rPh>
    <rPh sb="2" eb="3">
      <t>ハタ</t>
    </rPh>
    <phoneticPr fontId="1"/>
  </si>
  <si>
    <t>MATホワイト</t>
    <phoneticPr fontId="1"/>
  </si>
  <si>
    <t>AVENDAホワイト</t>
    <phoneticPr fontId="1"/>
  </si>
  <si>
    <t>RIOMAR</t>
    <phoneticPr fontId="1"/>
  </si>
  <si>
    <t>八　雲</t>
    <rPh sb="0" eb="1">
      <t>ハチ</t>
    </rPh>
    <rPh sb="2" eb="3">
      <t>クモ</t>
    </rPh>
    <phoneticPr fontId="1"/>
  </si>
  <si>
    <t>AVENDAライム</t>
    <phoneticPr fontId="1"/>
  </si>
  <si>
    <t>ジュニU-12</t>
    <phoneticPr fontId="1"/>
  </si>
  <si>
    <t>乙　部</t>
    <rPh sb="0" eb="1">
      <t>オツ</t>
    </rPh>
    <rPh sb="2" eb="3">
      <t>ブ</t>
    </rPh>
    <phoneticPr fontId="1"/>
  </si>
  <si>
    <t>西部フェアネスNSS</t>
    <rPh sb="0" eb="2">
      <t>セイブ</t>
    </rPh>
    <phoneticPr fontId="1"/>
  </si>
  <si>
    <t>プレイフルジュニア</t>
    <phoneticPr fontId="1"/>
  </si>
  <si>
    <t>AVEVDAブラック</t>
    <phoneticPr fontId="1"/>
  </si>
  <si>
    <t>フロンティア</t>
    <phoneticPr fontId="1"/>
  </si>
  <si>
    <t>イーグルU-11</t>
    <phoneticPr fontId="1"/>
  </si>
  <si>
    <t>桔梗leaf</t>
    <rPh sb="0" eb="2">
      <t>キキョウ</t>
    </rPh>
    <phoneticPr fontId="1"/>
  </si>
  <si>
    <t>CORAZON</t>
    <phoneticPr fontId="1"/>
  </si>
  <si>
    <t>せたな</t>
    <phoneticPr fontId="1"/>
  </si>
  <si>
    <t>グランツ</t>
    <phoneticPr fontId="1"/>
  </si>
  <si>
    <t>プレイフルSUN</t>
    <phoneticPr fontId="1"/>
  </si>
  <si>
    <t>サン・スポ</t>
    <phoneticPr fontId="1"/>
  </si>
  <si>
    <t>サン・スポ2nd</t>
    <phoneticPr fontId="1"/>
  </si>
  <si>
    <t>サン・スポ３rd</t>
    <phoneticPr fontId="1"/>
  </si>
  <si>
    <t>第４３回　函館東ライオンズクラブ杯　U-１２　フットサル大会</t>
    <rPh sb="0" eb="1">
      <t>ダイカイゼンニッポンショウネンタイカイハコダテヨセン</t>
    </rPh>
    <rPh sb="5" eb="7">
      <t>ハコダテ</t>
    </rPh>
    <rPh sb="28" eb="30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</si>
</sst>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5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36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8"/>
      <color theme="0"/>
      <name val="游ゴシック"/>
      <family val="2"/>
      <charset val="128"/>
      <scheme val="minor"/>
    </font>
    <font>
      <sz val="8"/>
      <color theme="0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1"/>
      <color theme="1"/>
      <name val="HGP創英角ｺﾞｼｯｸUB"/>
      <family val="3"/>
      <charset val="128"/>
    </font>
    <font>
      <sz val="14"/>
      <color theme="1"/>
      <name val="HG創英角ｺﾞｼｯｸUB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P創英角ｺﾞｼｯｸUB"/>
      <family val="3"/>
      <charset val="128"/>
    </font>
    <font>
      <sz val="9"/>
      <color theme="1"/>
      <name val="HG丸ｺﾞｼｯｸM-PRO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6"/>
      <color theme="1"/>
      <name val="游ゴシック"/>
      <family val="2"/>
      <charset val="128"/>
      <scheme val="minor"/>
    </font>
    <font>
      <b/>
      <sz val="11"/>
      <color theme="1"/>
      <name val="HGP創英角ｺﾞｼｯｸUB"/>
      <family val="3"/>
      <charset val="128"/>
    </font>
    <font>
      <sz val="16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1"/>
      <name val="游ゴシック "/>
      <family val="3"/>
      <charset val="128"/>
    </font>
    <font>
      <sz val="12"/>
      <color theme="1"/>
      <name val="游ゴシック"/>
      <family val="2"/>
      <charset val="128"/>
      <scheme val="minor"/>
    </font>
    <font>
      <b/>
      <sz val="14"/>
      <color theme="1"/>
      <name val="HG創英角ｺﾞｼｯｸUB"/>
      <family val="3"/>
      <charset val="128"/>
    </font>
    <font>
      <b/>
      <sz val="1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游ゴシック "/>
      <family val="3"/>
      <charset val="128"/>
    </font>
    <font>
      <sz val="8"/>
      <name val="游ゴシック"/>
      <family val="3"/>
      <charset val="128"/>
      <scheme val="minor"/>
    </font>
    <font>
      <sz val="4"/>
      <color theme="1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9"/>
      <color rgb="FFFF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color theme="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 diagonalDown="1">
      <left style="thin">
        <color theme="0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>
      <left style="double">
        <color indexed="64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double">
        <color theme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double">
        <color indexed="64"/>
      </right>
      <top/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dotted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auto="1"/>
      </bottom>
      <diagonal/>
    </border>
    <border>
      <left/>
      <right style="double">
        <color indexed="64"/>
      </right>
      <top style="double">
        <color indexed="64"/>
      </top>
      <bottom style="double">
        <color auto="1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hair">
        <color auto="1"/>
      </left>
      <right style="thin">
        <color auto="1"/>
      </right>
      <top/>
      <bottom/>
      <diagonal/>
    </border>
    <border>
      <left style="dashDotDot">
        <color auto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theme="1"/>
      </right>
      <top style="thin">
        <color theme="1"/>
      </top>
      <bottom/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449">
    <xf numFmtId="0" fontId="0" fillId="0" borderId="0" xfId="0">
      <alignment vertical="center"/>
    </xf>
    <xf numFmtId="0" fontId="2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0" xfId="0" applyAlignment="1"/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shrinkToFi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12" xfId="0" applyBorder="1">
      <alignment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17" fillId="2" borderId="10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21" fillId="0" borderId="0" xfId="0" applyFont="1" applyAlignment="1">
      <alignment vertical="top" textRotation="255" shrinkToFit="1"/>
    </xf>
    <xf numFmtId="0" fontId="21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8" fillId="0" borderId="0" xfId="0" applyFont="1" applyAlignment="1">
      <alignment vertical="center" shrinkToFit="1"/>
    </xf>
    <xf numFmtId="0" fontId="18" fillId="0" borderId="7" xfId="0" applyFont="1" applyBorder="1">
      <alignment vertical="center"/>
    </xf>
    <xf numFmtId="0" fontId="18" fillId="0" borderId="6" xfId="0" applyFont="1" applyBorder="1">
      <alignment vertical="center"/>
    </xf>
    <xf numFmtId="0" fontId="18" fillId="0" borderId="4" xfId="0" applyFont="1" applyBorder="1">
      <alignment vertical="center"/>
    </xf>
    <xf numFmtId="0" fontId="18" fillId="0" borderId="5" xfId="0" applyFont="1" applyBorder="1">
      <alignment vertical="center"/>
    </xf>
    <xf numFmtId="0" fontId="20" fillId="0" borderId="0" xfId="0" applyFont="1" applyAlignment="1">
      <alignment horizontal="center" vertical="center" wrapText="1"/>
    </xf>
    <xf numFmtId="0" fontId="20" fillId="0" borderId="7" xfId="0" applyFont="1" applyBorder="1">
      <alignment vertical="center"/>
    </xf>
    <xf numFmtId="0" fontId="20" fillId="0" borderId="6" xfId="0" applyFont="1" applyBorder="1">
      <alignment vertical="center"/>
    </xf>
    <xf numFmtId="0" fontId="20" fillId="0" borderId="0" xfId="0" applyFont="1">
      <alignment vertical="center"/>
    </xf>
    <xf numFmtId="0" fontId="20" fillId="0" borderId="4" xfId="0" applyFont="1" applyBorder="1">
      <alignment vertical="center"/>
    </xf>
    <xf numFmtId="0" fontId="24" fillId="0" borderId="0" xfId="0" applyFont="1" applyAlignment="1"/>
    <xf numFmtId="0" fontId="0" fillId="0" borderId="0" xfId="0" applyAlignment="1">
      <alignment horizontal="center"/>
    </xf>
    <xf numFmtId="0" fontId="26" fillId="0" borderId="0" xfId="0" applyFont="1" applyAlignment="1">
      <alignment horizontal="left"/>
    </xf>
    <xf numFmtId="0" fontId="0" fillId="0" borderId="12" xfId="0" applyBorder="1" applyAlignment="1"/>
    <xf numFmtId="0" fontId="28" fillId="0" borderId="0" xfId="0" applyFont="1" applyAlignment="1">
      <alignment horizontal="center" vertical="center"/>
    </xf>
    <xf numFmtId="0" fontId="0" fillId="0" borderId="27" xfId="0" applyBorder="1" applyAlignment="1"/>
    <xf numFmtId="0" fontId="27" fillId="0" borderId="0" xfId="0" applyFont="1" applyAlignment="1">
      <alignment horizontal="distributed" vertical="center" wrapText="1" shrinkToFit="1"/>
    </xf>
    <xf numFmtId="0" fontId="0" fillId="0" borderId="63" xfId="0" applyBorder="1" applyAlignment="1"/>
    <xf numFmtId="0" fontId="0" fillId="0" borderId="63" xfId="0" applyBorder="1" applyAlignment="1">
      <alignment horizontal="center" vertical="center"/>
    </xf>
    <xf numFmtId="0" fontId="0" fillId="0" borderId="64" xfId="0" applyBorder="1" applyAlignment="1"/>
    <xf numFmtId="0" fontId="22" fillId="0" borderId="0" xfId="0" applyFont="1" applyAlignment="1">
      <alignment horizontal="left" vertical="top" wrapText="1" indent="1"/>
    </xf>
    <xf numFmtId="0" fontId="13" fillId="0" borderId="0" xfId="0" applyFont="1" applyAlignment="1">
      <alignment horizontal="left" vertical="top" wrapText="1" indent="1"/>
    </xf>
    <xf numFmtId="0" fontId="18" fillId="0" borderId="0" xfId="0" applyFont="1" applyAlignment="1">
      <alignment horizontal="center" vertical="center" wrapText="1"/>
    </xf>
    <xf numFmtId="0" fontId="18" fillId="0" borderId="12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distributed" vertical="center" wrapText="1"/>
    </xf>
    <xf numFmtId="0" fontId="19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6" fillId="0" borderId="0" xfId="0" applyFont="1">
      <alignment vertical="center"/>
    </xf>
    <xf numFmtId="176" fontId="3" fillId="0" borderId="13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6" fontId="12" fillId="0" borderId="37" xfId="0" applyNumberFormat="1" applyFont="1" applyBorder="1" applyAlignment="1">
      <alignment horizontal="center" vertical="center" shrinkToFit="1"/>
    </xf>
    <xf numFmtId="176" fontId="12" fillId="0" borderId="38" xfId="0" applyNumberFormat="1" applyFont="1" applyBorder="1" applyAlignment="1">
      <alignment horizontal="center" vertical="center" shrinkToFit="1"/>
    </xf>
    <xf numFmtId="176" fontId="12" fillId="0" borderId="39" xfId="0" applyNumberFormat="1" applyFont="1" applyBorder="1" applyAlignment="1">
      <alignment horizontal="center" vertical="center" shrinkToFit="1"/>
    </xf>
    <xf numFmtId="176" fontId="12" fillId="0" borderId="40" xfId="0" applyNumberFormat="1" applyFont="1" applyBorder="1" applyAlignment="1">
      <alignment horizontal="center" vertical="center" shrinkToFit="1"/>
    </xf>
    <xf numFmtId="176" fontId="0" fillId="0" borderId="12" xfId="0" applyNumberFormat="1" applyBorder="1" applyAlignment="1">
      <alignment shrinkToFit="1"/>
    </xf>
    <xf numFmtId="176" fontId="0" fillId="0" borderId="0" xfId="0" applyNumberFormat="1" applyAlignment="1">
      <alignment shrinkToFit="1"/>
    </xf>
    <xf numFmtId="0" fontId="12" fillId="0" borderId="0" xfId="0" applyFont="1" applyProtection="1">
      <alignment vertical="center"/>
      <protection locked="0"/>
    </xf>
    <xf numFmtId="0" fontId="0" fillId="0" borderId="0" xfId="0" applyAlignment="1">
      <alignment wrapText="1" shrinkToFi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 shrinkToFit="1"/>
    </xf>
    <xf numFmtId="0" fontId="18" fillId="0" borderId="0" xfId="0" applyFont="1" applyAlignment="1">
      <alignment vertical="center" wrapText="1"/>
    </xf>
    <xf numFmtId="0" fontId="22" fillId="0" borderId="0" xfId="0" applyFont="1" applyAlignment="1">
      <alignment horizontal="distributed" vertical="center" wrapText="1"/>
    </xf>
    <xf numFmtId="0" fontId="0" fillId="0" borderId="0" xfId="0" applyAlignment="1">
      <alignment horizontal="distributed" vertical="center" wrapText="1" shrinkToFit="1"/>
    </xf>
    <xf numFmtId="176" fontId="0" fillId="0" borderId="0" xfId="0" applyNumberFormat="1" applyAlignment="1">
      <alignment horizontal="center" vertical="center" shrinkToFit="1"/>
    </xf>
    <xf numFmtId="176" fontId="0" fillId="0" borderId="17" xfId="0" applyNumberFormat="1" applyBorder="1" applyAlignment="1">
      <alignment horizontal="center" vertical="center" shrinkToFit="1"/>
    </xf>
    <xf numFmtId="176" fontId="0" fillId="0" borderId="21" xfId="0" applyNumberFormat="1" applyBorder="1" applyAlignment="1">
      <alignment horizontal="center" vertical="center" shrinkToFit="1"/>
    </xf>
    <xf numFmtId="176" fontId="0" fillId="0" borderId="8" xfId="0" applyNumberFormat="1" applyBorder="1" applyAlignment="1">
      <alignment horizontal="center" vertical="center" shrinkToFit="1"/>
    </xf>
    <xf numFmtId="0" fontId="29" fillId="0" borderId="0" xfId="0" applyFont="1" applyAlignment="1">
      <alignment horizontal="distributed" vertical="center" indent="3"/>
    </xf>
    <xf numFmtId="0" fontId="0" fillId="0" borderId="68" xfId="0" applyBorder="1">
      <alignment vertical="center"/>
    </xf>
    <xf numFmtId="0" fontId="0" fillId="0" borderId="0" xfId="0" applyAlignment="1">
      <alignment vertical="center" wrapText="1"/>
    </xf>
    <xf numFmtId="0" fontId="0" fillId="0" borderId="7" xfId="0" applyBorder="1" applyAlignment="1">
      <alignment vertical="center" wrapText="1"/>
    </xf>
    <xf numFmtId="0" fontId="44" fillId="0" borderId="0" xfId="0" applyFont="1" applyAlignment="1">
      <alignment horizontal="center" vertical="center"/>
    </xf>
    <xf numFmtId="0" fontId="44" fillId="0" borderId="7" xfId="0" applyFont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7" xfId="0" applyBorder="1" applyAlignment="1"/>
    <xf numFmtId="0" fontId="27" fillId="0" borderId="0" xfId="0" applyFont="1" applyAlignment="1"/>
    <xf numFmtId="0" fontId="27" fillId="0" borderId="53" xfId="0" applyFont="1" applyBorder="1" applyAlignment="1"/>
    <xf numFmtId="0" fontId="27" fillId="0" borderId="12" xfId="0" applyFont="1" applyBorder="1" applyAlignment="1"/>
    <xf numFmtId="0" fontId="27" fillId="0" borderId="54" xfId="0" applyFont="1" applyBorder="1" applyAlignment="1"/>
    <xf numFmtId="0" fontId="0" fillId="0" borderId="5" xfId="0" applyBorder="1" applyAlignment="1"/>
    <xf numFmtId="0" fontId="0" fillId="0" borderId="55" xfId="0" applyBorder="1" applyAlignment="1"/>
    <xf numFmtId="0" fontId="0" fillId="0" borderId="6" xfId="0" applyBorder="1" applyAlignment="1"/>
    <xf numFmtId="0" fontId="27" fillId="0" borderId="0" xfId="0" applyFont="1" applyAlignment="1">
      <alignment horizontal="center" vertical="center" wrapText="1" shrinkToFit="1"/>
    </xf>
    <xf numFmtId="0" fontId="0" fillId="0" borderId="46" xfId="0" applyBorder="1" applyAlignment="1"/>
    <xf numFmtId="0" fontId="27" fillId="0" borderId="54" xfId="0" applyFont="1" applyBorder="1" applyAlignment="1">
      <alignment vertical="top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center" vertical="center"/>
    </xf>
    <xf numFmtId="0" fontId="46" fillId="0" borderId="0" xfId="0" applyFont="1" applyAlignment="1">
      <alignment horizontal="center"/>
    </xf>
    <xf numFmtId="0" fontId="27" fillId="0" borderId="4" xfId="0" applyFont="1" applyBorder="1" applyAlignment="1"/>
    <xf numFmtId="0" fontId="18" fillId="0" borderId="0" xfId="0" applyFont="1" applyAlignment="1">
      <alignment vertical="center" wrapText="1" shrinkToFit="1"/>
    </xf>
    <xf numFmtId="0" fontId="18" fillId="0" borderId="0" xfId="0" applyFont="1" applyAlignment="1">
      <alignment horizontal="center" vertical="center" shrinkToFit="1"/>
    </xf>
    <xf numFmtId="0" fontId="18" fillId="3" borderId="0" xfId="0" applyFont="1" applyFill="1" applyAlignment="1">
      <alignment horizontal="center" vertical="center" shrinkToFit="1"/>
    </xf>
    <xf numFmtId="0" fontId="0" fillId="0" borderId="35" xfId="0" applyBorder="1" applyAlignment="1"/>
    <xf numFmtId="0" fontId="18" fillId="0" borderId="0" xfId="0" applyFont="1" applyAlignment="1">
      <alignment horizontal="distributed" vertical="center" indent="1"/>
    </xf>
    <xf numFmtId="0" fontId="0" fillId="0" borderId="0" xfId="0" applyAlignment="1">
      <alignment horizontal="distributed" vertical="center" indent="1"/>
    </xf>
    <xf numFmtId="0" fontId="48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0" fillId="0" borderId="0" xfId="0" applyAlignment="1">
      <alignment vertical="center" wrapText="1" shrinkToFit="1"/>
    </xf>
    <xf numFmtId="0" fontId="25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 shrinkToFit="1"/>
    </xf>
    <xf numFmtId="0" fontId="37" fillId="0" borderId="0" xfId="0" applyFont="1" applyAlignment="1">
      <alignment vertical="center" wrapText="1" shrinkToFit="1"/>
    </xf>
    <xf numFmtId="0" fontId="45" fillId="0" borderId="0" xfId="0" applyFont="1" applyAlignment="1">
      <alignment horizontal="center" vertical="center" wrapText="1" shrinkToFit="1"/>
    </xf>
    <xf numFmtId="0" fontId="40" fillId="0" borderId="0" xfId="0" applyFont="1" applyAlignment="1">
      <alignment vertical="center" wrapText="1" shrinkToFit="1"/>
    </xf>
    <xf numFmtId="0" fontId="47" fillId="0" borderId="8" xfId="0" applyFont="1" applyBorder="1" applyAlignment="1">
      <alignment horizontal="center" vertical="center" wrapText="1" shrinkToFit="1"/>
    </xf>
    <xf numFmtId="0" fontId="0" fillId="0" borderId="8" xfId="0" applyBorder="1" applyAlignment="1">
      <alignment vertical="center" wrapText="1"/>
    </xf>
    <xf numFmtId="0" fontId="27" fillId="0" borderId="35" xfId="0" applyFont="1" applyBorder="1" applyAlignment="1">
      <alignment horizontal="distributed" vertical="center" wrapText="1" shrinkToFit="1"/>
    </xf>
    <xf numFmtId="0" fontId="0" fillId="0" borderId="35" xfId="0" applyBorder="1" applyAlignment="1">
      <alignment horizontal="center"/>
    </xf>
    <xf numFmtId="176" fontId="0" fillId="0" borderId="77" xfId="0" applyNumberFormat="1" applyBorder="1" applyAlignment="1">
      <alignment shrinkToFit="1"/>
    </xf>
    <xf numFmtId="176" fontId="0" fillId="0" borderId="35" xfId="0" applyNumberFormat="1" applyBorder="1" applyAlignment="1">
      <alignment shrinkToFit="1"/>
    </xf>
    <xf numFmtId="0" fontId="13" fillId="0" borderId="70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27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20" fontId="0" fillId="0" borderId="70" xfId="0" applyNumberFormat="1" applyBorder="1" applyAlignment="1">
      <alignment horizontal="center" vertical="center"/>
    </xf>
    <xf numFmtId="0" fontId="27" fillId="0" borderId="70" xfId="0" applyFont="1" applyBorder="1" applyAlignment="1">
      <alignment horizontal="center" vertical="center" shrinkToFit="1"/>
    </xf>
    <xf numFmtId="0" fontId="26" fillId="0" borderId="70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 shrinkToFit="1"/>
    </xf>
    <xf numFmtId="176" fontId="18" fillId="0" borderId="8" xfId="0" applyNumberFormat="1" applyFont="1" applyBorder="1" applyAlignment="1">
      <alignment horizontal="center" vertical="center" wrapText="1" shrinkToFit="1"/>
    </xf>
    <xf numFmtId="176" fontId="0" fillId="0" borderId="8" xfId="0" applyNumberFormat="1" applyBorder="1" applyAlignment="1">
      <alignment horizontal="center" vertical="center" wrapText="1" shrinkToFit="1"/>
    </xf>
    <xf numFmtId="0" fontId="18" fillId="0" borderId="0" xfId="0" applyFont="1" applyAlignment="1">
      <alignment horizontal="center" vertical="center" wrapText="1" shrinkToFit="1"/>
    </xf>
    <xf numFmtId="0" fontId="13" fillId="0" borderId="78" xfId="0" applyFont="1" applyBorder="1" applyAlignment="1">
      <alignment horizontal="left" vertical="top" wrapText="1" indent="1"/>
    </xf>
    <xf numFmtId="0" fontId="18" fillId="0" borderId="78" xfId="0" applyFont="1" applyBorder="1">
      <alignment vertical="center"/>
    </xf>
    <xf numFmtId="0" fontId="20" fillId="0" borderId="78" xfId="0" applyFont="1" applyBorder="1" applyAlignment="1">
      <alignment horizontal="center" vertical="center" wrapText="1"/>
    </xf>
    <xf numFmtId="0" fontId="21" fillId="0" borderId="78" xfId="0" applyFont="1" applyBorder="1" applyAlignment="1">
      <alignment vertical="top" textRotation="255" shrinkToFit="1"/>
    </xf>
    <xf numFmtId="0" fontId="49" fillId="0" borderId="8" xfId="0" applyFont="1" applyBorder="1" applyAlignment="1">
      <alignment horizontal="right" vertical="center" wrapText="1"/>
    </xf>
    <xf numFmtId="0" fontId="0" fillId="0" borderId="53" xfId="0" applyBorder="1" applyAlignment="1"/>
    <xf numFmtId="0" fontId="46" fillId="0" borderId="7" xfId="0" applyFont="1" applyBorder="1" applyAlignment="1">
      <alignment horizontal="right" vertical="center"/>
    </xf>
    <xf numFmtId="0" fontId="46" fillId="0" borderId="46" xfId="0" applyFont="1" applyBorder="1" applyAlignment="1">
      <alignment horizontal="left" vertical="center"/>
    </xf>
    <xf numFmtId="0" fontId="52" fillId="0" borderId="46" xfId="0" applyFont="1" applyBorder="1" applyAlignment="1">
      <alignment horizontal="left" vertical="center"/>
    </xf>
    <xf numFmtId="0" fontId="46" fillId="0" borderId="46" xfId="0" applyFont="1" applyBorder="1" applyAlignment="1">
      <alignment horizontal="right" vertical="center"/>
    </xf>
    <xf numFmtId="0" fontId="27" fillId="0" borderId="80" xfId="0" applyFont="1" applyBorder="1" applyAlignment="1"/>
    <xf numFmtId="0" fontId="27" fillId="0" borderId="80" xfId="0" applyFont="1" applyBorder="1" applyAlignment="1">
      <alignment vertical="top"/>
    </xf>
    <xf numFmtId="0" fontId="0" fillId="0" borderId="79" xfId="0" applyBorder="1" applyAlignment="1"/>
    <xf numFmtId="0" fontId="0" fillId="0" borderId="54" xfId="0" applyBorder="1" applyAlignment="1"/>
    <xf numFmtId="0" fontId="46" fillId="0" borderId="0" xfId="0" applyFont="1" applyAlignment="1">
      <alignment horizontal="left" vertical="center"/>
    </xf>
    <xf numFmtId="0" fontId="0" fillId="0" borderId="0" xfId="0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27" fillId="0" borderId="53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shrinkToFit="1"/>
    </xf>
    <xf numFmtId="176" fontId="18" fillId="0" borderId="8" xfId="0" applyNumberFormat="1" applyFont="1" applyBorder="1" applyAlignment="1">
      <alignment horizontal="center" vertical="center" shrinkToFit="1"/>
    </xf>
    <xf numFmtId="0" fontId="50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 shrinkToFit="1"/>
    </xf>
    <xf numFmtId="0" fontId="48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57" fillId="0" borderId="6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 wrapText="1"/>
    </xf>
    <xf numFmtId="0" fontId="46" fillId="0" borderId="46" xfId="0" applyFont="1" applyBorder="1" applyAlignment="1">
      <alignment horizontal="center"/>
    </xf>
    <xf numFmtId="0" fontId="47" fillId="0" borderId="80" xfId="0" applyFont="1" applyBorder="1" applyAlignment="1">
      <alignment horizontal="center" vertical="center" wrapText="1" shrinkToFit="1"/>
    </xf>
    <xf numFmtId="0" fontId="26" fillId="0" borderId="0" xfId="0" applyFont="1" applyAlignment="1">
      <alignment horizontal="right" wrapText="1"/>
    </xf>
    <xf numFmtId="0" fontId="26" fillId="0" borderId="80" xfId="0" applyFont="1" applyBorder="1" applyAlignment="1">
      <alignment horizontal="right" wrapText="1"/>
    </xf>
    <xf numFmtId="0" fontId="46" fillId="0" borderId="79" xfId="0" applyFont="1" applyBorder="1" applyAlignment="1">
      <alignment horizontal="center"/>
    </xf>
    <xf numFmtId="0" fontId="0" fillId="0" borderId="54" xfId="0" applyBorder="1" applyAlignment="1">
      <alignment vertical="center" wrapText="1"/>
    </xf>
    <xf numFmtId="0" fontId="0" fillId="0" borderId="82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46" xfId="0" applyBorder="1" applyAlignment="1">
      <alignment horizontal="center" vertical="center" wrapText="1" shrinkToFit="1"/>
    </xf>
    <xf numFmtId="0" fontId="40" fillId="0" borderId="46" xfId="0" applyFont="1" applyBorder="1" applyAlignment="1">
      <alignment vertical="center" wrapText="1" shrinkToFit="1"/>
    </xf>
    <xf numFmtId="0" fontId="46" fillId="0" borderId="79" xfId="0" applyFont="1" applyBorder="1" applyAlignment="1">
      <alignment horizontal="left" vertical="center"/>
    </xf>
    <xf numFmtId="0" fontId="0" fillId="0" borderId="4" xfId="0" applyBorder="1" applyAlignment="1"/>
    <xf numFmtId="0" fontId="46" fillId="0" borderId="82" xfId="0" applyFont="1" applyBorder="1" applyAlignment="1">
      <alignment horizontal="right" vertical="center"/>
    </xf>
    <xf numFmtId="0" fontId="0" fillId="0" borderId="82" xfId="0" applyBorder="1" applyAlignment="1"/>
    <xf numFmtId="0" fontId="0" fillId="0" borderId="83" xfId="0" applyBorder="1" applyAlignment="1"/>
    <xf numFmtId="0" fontId="27" fillId="0" borderId="0" xfId="0" applyFont="1" applyAlignment="1">
      <alignment horizontal="left" vertical="center" wrapText="1"/>
    </xf>
    <xf numFmtId="0" fontId="27" fillId="0" borderId="84" xfId="0" applyFont="1" applyBorder="1" applyAlignment="1">
      <alignment horizontal="center" vertical="center"/>
    </xf>
    <xf numFmtId="0" fontId="27" fillId="0" borderId="80" xfId="0" applyFont="1" applyBorder="1" applyAlignment="1">
      <alignment horizontal="center" vertical="center"/>
    </xf>
    <xf numFmtId="0" fontId="46" fillId="0" borderId="46" xfId="0" applyFont="1" applyBorder="1" applyAlignment="1">
      <alignment horizontal="left"/>
    </xf>
    <xf numFmtId="0" fontId="0" fillId="0" borderId="54" xfId="0" applyBorder="1">
      <alignment vertical="center"/>
    </xf>
    <xf numFmtId="0" fontId="0" fillId="0" borderId="80" xfId="0" applyBorder="1" applyAlignment="1"/>
    <xf numFmtId="0" fontId="40" fillId="0" borderId="54" xfId="0" applyFont="1" applyBorder="1" applyAlignment="1">
      <alignment vertical="center" wrapText="1" shrinkToFit="1"/>
    </xf>
    <xf numFmtId="0" fontId="46" fillId="0" borderId="82" xfId="0" applyFont="1" applyBorder="1" applyAlignment="1">
      <alignment horizontal="center"/>
    </xf>
    <xf numFmtId="0" fontId="27" fillId="0" borderId="67" xfId="0" applyFont="1" applyBorder="1" applyAlignment="1"/>
    <xf numFmtId="0" fontId="0" fillId="0" borderId="84" xfId="0" applyBorder="1" applyAlignment="1"/>
    <xf numFmtId="0" fontId="57" fillId="0" borderId="1" xfId="0" applyFont="1" applyBorder="1" applyAlignment="1">
      <alignment horizontal="center" vertical="center" shrinkToFit="1"/>
    </xf>
    <xf numFmtId="0" fontId="42" fillId="0" borderId="0" xfId="0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4" borderId="9" xfId="0" applyFont="1" applyFill="1" applyBorder="1" applyAlignment="1">
      <alignment horizontal="center" vertical="center" shrinkToFit="1"/>
    </xf>
    <xf numFmtId="0" fontId="18" fillId="4" borderId="10" xfId="0" applyFont="1" applyFill="1" applyBorder="1" applyAlignment="1">
      <alignment horizontal="center" vertical="center" shrinkToFit="1"/>
    </xf>
    <xf numFmtId="0" fontId="18" fillId="4" borderId="11" xfId="0" applyFont="1" applyFill="1" applyBorder="1" applyAlignment="1">
      <alignment horizontal="center" vertical="center" shrinkToFit="1"/>
    </xf>
    <xf numFmtId="0" fontId="33" fillId="4" borderId="9" xfId="0" applyFont="1" applyFill="1" applyBorder="1" applyAlignment="1">
      <alignment horizontal="center" vertical="center" shrinkToFit="1"/>
    </xf>
    <xf numFmtId="0" fontId="33" fillId="4" borderId="10" xfId="0" applyFont="1" applyFill="1" applyBorder="1" applyAlignment="1">
      <alignment horizontal="center" vertical="center" shrinkToFit="1"/>
    </xf>
    <xf numFmtId="0" fontId="33" fillId="4" borderId="11" xfId="0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0" fontId="18" fillId="0" borderId="9" xfId="0" applyFont="1" applyBorder="1" applyAlignment="1">
      <alignment horizontal="center" vertical="center" shrinkToFit="1"/>
    </xf>
    <xf numFmtId="176" fontId="18" fillId="3" borderId="9" xfId="0" applyNumberFormat="1" applyFont="1" applyFill="1" applyBorder="1" applyAlignment="1">
      <alignment horizontal="center" vertical="center" shrinkToFit="1"/>
    </xf>
    <xf numFmtId="176" fontId="18" fillId="3" borderId="10" xfId="0" applyNumberFormat="1" applyFont="1" applyFill="1" applyBorder="1" applyAlignment="1">
      <alignment horizontal="center" vertical="center" shrinkToFit="1"/>
    </xf>
    <xf numFmtId="176" fontId="0" fillId="0" borderId="11" xfId="0" applyNumberFormat="1" applyBorder="1" applyAlignment="1">
      <alignment horizontal="center" vertical="center" shrinkToFit="1"/>
    </xf>
    <xf numFmtId="176" fontId="0" fillId="3" borderId="10" xfId="0" applyNumberForma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176" fontId="22" fillId="3" borderId="9" xfId="0" applyNumberFormat="1" applyFont="1" applyFill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top" textRotation="255" shrinkToFit="1"/>
    </xf>
    <xf numFmtId="0" fontId="20" fillId="0" borderId="2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distributed" vertical="center" indent="1"/>
    </xf>
    <xf numFmtId="0" fontId="23" fillId="0" borderId="1" xfId="0" applyFont="1" applyBorder="1" applyAlignment="1">
      <alignment horizontal="center" vertical="top" textRotation="255" shrinkToFit="1"/>
    </xf>
    <xf numFmtId="0" fontId="18" fillId="4" borderId="1" xfId="0" applyFont="1" applyFill="1" applyBorder="1" applyAlignment="1">
      <alignment horizontal="center" vertical="center" shrinkToFit="1"/>
    </xf>
    <xf numFmtId="0" fontId="5" fillId="0" borderId="74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right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0" borderId="0" xfId="0" applyFont="1" applyAlignment="1">
      <alignment horizontal="distributed" vertical="center"/>
    </xf>
    <xf numFmtId="0" fontId="32" fillId="0" borderId="0" xfId="0" applyFont="1" applyAlignment="1">
      <alignment horizontal="distributed" vertical="center"/>
    </xf>
    <xf numFmtId="0" fontId="3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0" fillId="0" borderId="0" xfId="0">
      <alignment vertical="center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0" fontId="43" fillId="2" borderId="9" xfId="0" applyFont="1" applyFill="1" applyBorder="1" applyAlignment="1">
      <alignment horizontal="center" vertical="center"/>
    </xf>
    <xf numFmtId="0" fontId="43" fillId="2" borderId="10" xfId="0" applyFont="1" applyFill="1" applyBorder="1" applyAlignment="1">
      <alignment horizontal="center" vertical="center"/>
    </xf>
    <xf numFmtId="0" fontId="15" fillId="2" borderId="43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44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5" fillId="2" borderId="45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2" fillId="0" borderId="7" xfId="0" applyFont="1" applyBorder="1" applyAlignment="1">
      <alignment horizontal="left" vertical="center" shrinkToFit="1"/>
    </xf>
    <xf numFmtId="0" fontId="0" fillId="0" borderId="7" xfId="0" applyBorder="1">
      <alignment vertical="center"/>
    </xf>
    <xf numFmtId="0" fontId="0" fillId="0" borderId="7" xfId="0" applyBorder="1" applyAlignment="1">
      <alignment horizontal="right" vertical="center"/>
    </xf>
    <xf numFmtId="20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176" fontId="0" fillId="0" borderId="7" xfId="0" applyNumberFormat="1" applyBorder="1" applyAlignment="1">
      <alignment horizontal="center" vertical="center"/>
    </xf>
    <xf numFmtId="0" fontId="0" fillId="0" borderId="19" xfId="0" applyBorder="1" applyAlignment="1">
      <alignment horizontal="distributed" vertical="center" indent="1"/>
    </xf>
    <xf numFmtId="20" fontId="0" fillId="0" borderId="16" xfId="0" applyNumberFormat="1" applyBorder="1" applyAlignment="1">
      <alignment horizontal="center" vertical="center" wrapText="1"/>
    </xf>
    <xf numFmtId="20" fontId="0" fillId="0" borderId="17" xfId="0" applyNumberFormat="1" applyBorder="1" applyAlignment="1">
      <alignment horizontal="center" vertical="center" wrapText="1"/>
    </xf>
    <xf numFmtId="20" fontId="0" fillId="0" borderId="41" xfId="0" applyNumberFormat="1" applyBorder="1" applyAlignment="1">
      <alignment horizontal="center" vertical="center" wrapText="1"/>
    </xf>
    <xf numFmtId="176" fontId="37" fillId="0" borderId="31" xfId="0" applyNumberFormat="1" applyFont="1" applyBorder="1" applyAlignment="1">
      <alignment horizontal="center" vertical="center" shrinkToFit="1"/>
    </xf>
    <xf numFmtId="176" fontId="37" fillId="0" borderId="17" xfId="0" applyNumberFormat="1" applyFont="1" applyBorder="1" applyAlignment="1">
      <alignment horizontal="center" vertical="center" shrinkToFit="1"/>
    </xf>
    <xf numFmtId="176" fontId="0" fillId="0" borderId="31" xfId="0" applyNumberFormat="1" applyBorder="1" applyAlignment="1">
      <alignment horizontal="center" vertical="center" shrinkToFit="1"/>
    </xf>
    <xf numFmtId="176" fontId="0" fillId="0" borderId="17" xfId="0" applyNumberFormat="1" applyBorder="1" applyAlignment="1">
      <alignment horizontal="center" vertical="center" shrinkToFit="1"/>
    </xf>
    <xf numFmtId="176" fontId="0" fillId="0" borderId="34" xfId="0" applyNumberFormat="1" applyBorder="1" applyAlignment="1">
      <alignment horizontal="center" vertical="center" shrinkToFit="1"/>
    </xf>
    <xf numFmtId="176" fontId="0" fillId="0" borderId="18" xfId="0" applyNumberFormat="1" applyBorder="1" applyAlignment="1">
      <alignment horizontal="center" vertical="center" shrinkToFit="1"/>
    </xf>
    <xf numFmtId="0" fontId="0" fillId="0" borderId="14" xfId="0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20" fontId="0" fillId="0" borderId="14" xfId="0" applyNumberFormat="1" applyBorder="1" applyAlignment="1">
      <alignment horizontal="center" vertical="center" wrapText="1"/>
    </xf>
    <xf numFmtId="20" fontId="0" fillId="0" borderId="65" xfId="0" applyNumberFormat="1" applyBorder="1" applyAlignment="1">
      <alignment horizontal="center" vertical="center" wrapText="1"/>
    </xf>
    <xf numFmtId="20" fontId="0" fillId="0" borderId="66" xfId="0" applyNumberFormat="1" applyBorder="1" applyAlignment="1">
      <alignment horizontal="center" vertical="center" wrapText="1"/>
    </xf>
    <xf numFmtId="176" fontId="37" fillId="0" borderId="30" xfId="0" applyNumberFormat="1" applyFont="1" applyBorder="1" applyAlignment="1">
      <alignment horizontal="center" vertical="center" shrinkToFit="1"/>
    </xf>
    <xf numFmtId="176" fontId="37" fillId="0" borderId="8" xfId="0" applyNumberFormat="1" applyFont="1" applyBorder="1" applyAlignment="1">
      <alignment horizontal="center" vertical="center" shrinkToFit="1"/>
    </xf>
    <xf numFmtId="176" fontId="0" fillId="0" borderId="30" xfId="0" applyNumberFormat="1" applyBorder="1" applyAlignment="1">
      <alignment horizontal="center" vertical="center" shrinkToFit="1"/>
    </xf>
    <xf numFmtId="176" fontId="0" fillId="0" borderId="8" xfId="0" applyNumberFormat="1" applyBorder="1" applyAlignment="1">
      <alignment horizontal="center" vertical="center" shrinkToFit="1"/>
    </xf>
    <xf numFmtId="176" fontId="0" fillId="0" borderId="33" xfId="0" applyNumberFormat="1" applyBorder="1" applyAlignment="1">
      <alignment horizontal="center" vertical="center" shrinkToFit="1"/>
    </xf>
    <xf numFmtId="176" fontId="0" fillId="0" borderId="3" xfId="0" applyNumberFormat="1" applyBorder="1" applyAlignment="1">
      <alignment horizontal="center" vertical="center" shrinkToFit="1"/>
    </xf>
    <xf numFmtId="0" fontId="0" fillId="0" borderId="23" xfId="0" applyBorder="1" applyAlignment="1">
      <alignment horizontal="distributed" vertical="center" indent="1"/>
    </xf>
    <xf numFmtId="20" fontId="0" fillId="0" borderId="20" xfId="0" applyNumberFormat="1" applyBorder="1" applyAlignment="1">
      <alignment horizontal="center" vertical="center" wrapText="1"/>
    </xf>
    <xf numFmtId="20" fontId="0" fillId="0" borderId="21" xfId="0" applyNumberFormat="1" applyBorder="1" applyAlignment="1">
      <alignment horizontal="center" vertical="center" wrapText="1"/>
    </xf>
    <xf numFmtId="20" fontId="0" fillId="0" borderId="42" xfId="0" applyNumberFormat="1" applyBorder="1" applyAlignment="1">
      <alignment horizontal="center" vertical="center" wrapText="1"/>
    </xf>
    <xf numFmtId="176" fontId="37" fillId="0" borderId="32" xfId="0" applyNumberFormat="1" applyFont="1" applyBorder="1" applyAlignment="1">
      <alignment horizontal="center" vertical="center" shrinkToFit="1"/>
    </xf>
    <xf numFmtId="176" fontId="37" fillId="0" borderId="21" xfId="0" applyNumberFormat="1" applyFont="1" applyBorder="1" applyAlignment="1">
      <alignment horizontal="center" vertical="center" shrinkToFit="1"/>
    </xf>
    <xf numFmtId="176" fontId="0" fillId="0" borderId="32" xfId="0" applyNumberFormat="1" applyBorder="1" applyAlignment="1">
      <alignment horizontal="center" vertical="center" shrinkToFit="1"/>
    </xf>
    <xf numFmtId="176" fontId="0" fillId="0" borderId="21" xfId="0" applyNumberFormat="1" applyBorder="1" applyAlignment="1">
      <alignment horizontal="center" vertical="center" shrinkToFit="1"/>
    </xf>
    <xf numFmtId="176" fontId="0" fillId="0" borderId="36" xfId="0" applyNumberFormat="1" applyBorder="1" applyAlignment="1">
      <alignment horizontal="center" vertical="center" shrinkToFit="1"/>
    </xf>
    <xf numFmtId="176" fontId="0" fillId="0" borderId="22" xfId="0" applyNumberFormat="1" applyBorder="1" applyAlignment="1">
      <alignment horizontal="center" vertical="center" shrinkToFit="1"/>
    </xf>
    <xf numFmtId="0" fontId="0" fillId="0" borderId="29" xfId="0" applyBorder="1" applyAlignment="1">
      <alignment horizontal="distributed" vertical="center" indent="1"/>
    </xf>
    <xf numFmtId="176" fontId="37" fillId="0" borderId="27" xfId="0" applyNumberFormat="1" applyFont="1" applyBorder="1" applyAlignment="1">
      <alignment horizontal="center" vertical="center" shrinkToFit="1"/>
    </xf>
    <xf numFmtId="176" fontId="37" fillId="0" borderId="0" xfId="0" applyNumberFormat="1" applyFont="1" applyAlignment="1">
      <alignment horizontal="center" vertical="center" shrinkToFit="1"/>
    </xf>
    <xf numFmtId="176" fontId="0" fillId="0" borderId="27" xfId="0" applyNumberFormat="1" applyBorder="1" applyAlignment="1">
      <alignment horizontal="center" vertical="center" shrinkToFit="1"/>
    </xf>
    <xf numFmtId="176" fontId="0" fillId="0" borderId="35" xfId="0" applyNumberFormat="1" applyBorder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20" fontId="0" fillId="0" borderId="7" xfId="0" applyNumberFormat="1" applyBorder="1" applyAlignment="1">
      <alignment horizontal="center" vertical="center"/>
    </xf>
    <xf numFmtId="0" fontId="0" fillId="0" borderId="16" xfId="0" applyBorder="1" applyAlignment="1">
      <alignment horizontal="distributed" vertical="center" indent="1"/>
    </xf>
    <xf numFmtId="0" fontId="0" fillId="0" borderId="18" xfId="0" applyBorder="1" applyAlignment="1">
      <alignment horizontal="distributed" vertical="center" indent="1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0" fontId="48" fillId="0" borderId="7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/>
    </xf>
    <xf numFmtId="0" fontId="48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30" fillId="0" borderId="0" xfId="0" applyFont="1" applyAlignment="1">
      <alignment horizontal="distributed" vertical="center" indent="3"/>
    </xf>
    <xf numFmtId="0" fontId="35" fillId="0" borderId="0" xfId="0" applyFont="1" applyAlignment="1">
      <alignment horizontal="distributed" vertical="center" indent="3"/>
    </xf>
    <xf numFmtId="0" fontId="41" fillId="0" borderId="0" xfId="0" applyFont="1" applyAlignment="1">
      <alignment horizontal="distributed" vertical="center" indent="3"/>
    </xf>
    <xf numFmtId="0" fontId="0" fillId="0" borderId="0" xfId="0" applyAlignment="1">
      <alignment horizontal="distributed" vertical="center" indent="3"/>
    </xf>
    <xf numFmtId="20" fontId="27" fillId="0" borderId="0" xfId="0" applyNumberFormat="1" applyFont="1" applyAlignment="1">
      <alignment horizontal="center" vertical="top" shrinkToFit="1"/>
    </xf>
    <xf numFmtId="176" fontId="0" fillId="0" borderId="2" xfId="0" applyNumberFormat="1" applyBorder="1" applyAlignment="1">
      <alignment horizontal="center" vertical="center" textRotation="255" shrinkToFit="1"/>
    </xf>
    <xf numFmtId="176" fontId="0" fillId="0" borderId="3" xfId="0" applyNumberFormat="1" applyBorder="1" applyAlignment="1">
      <alignment horizontal="center" vertical="center" textRotation="255" shrinkToFit="1"/>
    </xf>
    <xf numFmtId="176" fontId="0" fillId="0" borderId="12" xfId="0" applyNumberFormat="1" applyBorder="1" applyAlignment="1">
      <alignment horizontal="center" vertical="center" textRotation="255" shrinkToFit="1"/>
    </xf>
    <xf numFmtId="176" fontId="0" fillId="0" borderId="4" xfId="0" applyNumberFormat="1" applyBorder="1" applyAlignment="1">
      <alignment horizontal="center" vertical="center" textRotation="255" shrinkToFit="1"/>
    </xf>
    <xf numFmtId="176" fontId="0" fillId="0" borderId="5" xfId="0" applyNumberFormat="1" applyBorder="1" applyAlignment="1">
      <alignment horizontal="center" vertical="center" textRotation="255" shrinkToFit="1"/>
    </xf>
    <xf numFmtId="176" fontId="0" fillId="0" borderId="6" xfId="0" applyNumberFormat="1" applyBorder="1" applyAlignment="1">
      <alignment horizontal="center" vertical="center" textRotation="255" shrinkToFit="1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27" fillId="0" borderId="0" xfId="0" applyFont="1" applyAlignment="1">
      <alignment horizontal="center" shrinkToFit="1"/>
    </xf>
    <xf numFmtId="0" fontId="27" fillId="0" borderId="4" xfId="0" applyFont="1" applyBorder="1" applyAlignment="1">
      <alignment horizontal="center" shrinkToFit="1"/>
    </xf>
    <xf numFmtId="0" fontId="56" fillId="0" borderId="35" xfId="0" applyFont="1" applyBorder="1" applyAlignment="1">
      <alignment horizontal="center" shrinkToFit="1"/>
    </xf>
    <xf numFmtId="0" fontId="38" fillId="0" borderId="0" xfId="0" applyFont="1" applyAlignment="1">
      <alignment horizontal="center" vertical="center" shrinkToFit="1"/>
    </xf>
    <xf numFmtId="20" fontId="27" fillId="0" borderId="0" xfId="0" applyNumberFormat="1" applyFont="1" applyAlignment="1">
      <alignment horizontal="center" shrinkToFit="1"/>
    </xf>
    <xf numFmtId="20" fontId="27" fillId="0" borderId="4" xfId="0" applyNumberFormat="1" applyFont="1" applyBorder="1" applyAlignment="1">
      <alignment horizontal="center" vertical="top" shrinkToFit="1"/>
    </xf>
    <xf numFmtId="20" fontId="27" fillId="0" borderId="54" xfId="0" applyNumberFormat="1" applyFont="1" applyBorder="1" applyAlignment="1">
      <alignment horizontal="center" vertical="top" shrinkToFit="1"/>
    </xf>
    <xf numFmtId="49" fontId="38" fillId="0" borderId="55" xfId="0" applyNumberFormat="1" applyFont="1" applyBorder="1" applyAlignment="1">
      <alignment horizontal="center"/>
    </xf>
    <xf numFmtId="49" fontId="38" fillId="0" borderId="7" xfId="0" applyNumberFormat="1" applyFont="1" applyBorder="1" applyAlignment="1">
      <alignment horizontal="center"/>
    </xf>
    <xf numFmtId="0" fontId="27" fillId="0" borderId="3" xfId="0" applyFont="1" applyBorder="1" applyAlignment="1">
      <alignment horizontal="center" shrinkToFit="1"/>
    </xf>
    <xf numFmtId="0" fontId="13" fillId="0" borderId="69" xfId="0" applyFont="1" applyBorder="1" applyAlignment="1">
      <alignment horizontal="center" vertical="center"/>
    </xf>
    <xf numFmtId="0" fontId="13" fillId="0" borderId="71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textRotation="255" shrinkToFit="1"/>
    </xf>
    <xf numFmtId="176" fontId="8" fillId="0" borderId="3" xfId="0" applyNumberFormat="1" applyFont="1" applyBorder="1" applyAlignment="1">
      <alignment horizontal="center" vertical="center" textRotation="255" shrinkToFit="1"/>
    </xf>
    <xf numFmtId="176" fontId="8" fillId="0" borderId="12" xfId="0" applyNumberFormat="1" applyFont="1" applyBorder="1" applyAlignment="1">
      <alignment horizontal="center" vertical="center" textRotation="255" shrinkToFit="1"/>
    </xf>
    <xf numFmtId="176" fontId="8" fillId="0" borderId="4" xfId="0" applyNumberFormat="1" applyFont="1" applyBorder="1" applyAlignment="1">
      <alignment horizontal="center" vertical="center" textRotation="255" shrinkToFit="1"/>
    </xf>
    <xf numFmtId="176" fontId="8" fillId="0" borderId="5" xfId="0" applyNumberFormat="1" applyFont="1" applyBorder="1" applyAlignment="1">
      <alignment horizontal="center" vertical="center" textRotation="255" shrinkToFit="1"/>
    </xf>
    <xf numFmtId="176" fontId="8" fillId="0" borderId="6" xfId="0" applyNumberFormat="1" applyFont="1" applyBorder="1" applyAlignment="1">
      <alignment horizontal="center" vertical="center" textRotation="255" shrinkToFit="1"/>
    </xf>
    <xf numFmtId="0" fontId="0" fillId="0" borderId="47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0" fontId="0" fillId="0" borderId="57" xfId="0" applyNumberFormat="1" applyBorder="1" applyAlignment="1">
      <alignment horizontal="center" vertical="center"/>
    </xf>
    <xf numFmtId="20" fontId="0" fillId="0" borderId="28" xfId="0" applyNumberFormat="1" applyBorder="1" applyAlignment="1">
      <alignment horizontal="center" vertical="center"/>
    </xf>
    <xf numFmtId="20" fontId="0" fillId="0" borderId="48" xfId="0" applyNumberFormat="1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20" fontId="0" fillId="0" borderId="59" xfId="0" applyNumberFormat="1" applyBorder="1" applyAlignment="1">
      <alignment horizontal="center" vertical="center"/>
    </xf>
    <xf numFmtId="176" fontId="0" fillId="0" borderId="47" xfId="0" applyNumberFormat="1" applyBorder="1" applyAlignment="1">
      <alignment horizontal="center" vertical="center" shrinkToFit="1"/>
    </xf>
    <xf numFmtId="176" fontId="0" fillId="0" borderId="28" xfId="0" applyNumberFormat="1" applyBorder="1" applyAlignment="1">
      <alignment horizontal="center" vertical="center" shrinkToFit="1"/>
    </xf>
    <xf numFmtId="176" fontId="0" fillId="0" borderId="58" xfId="0" applyNumberFormat="1" applyBorder="1" applyAlignment="1">
      <alignment horizontal="center" vertical="center" shrinkToFit="1"/>
    </xf>
    <xf numFmtId="176" fontId="0" fillId="0" borderId="56" xfId="0" applyNumberFormat="1" applyBorder="1" applyAlignment="1">
      <alignment horizontal="center" vertical="center" shrinkToFit="1"/>
    </xf>
    <xf numFmtId="176" fontId="0" fillId="0" borderId="6" xfId="0" applyNumberFormat="1" applyBorder="1" applyAlignment="1">
      <alignment horizontal="center" vertical="center" shrinkToFit="1"/>
    </xf>
    <xf numFmtId="0" fontId="0" fillId="0" borderId="5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0" xfId="0" applyAlignment="1">
      <alignment horizontal="distributed" vertical="center" shrinkToFit="1"/>
    </xf>
    <xf numFmtId="0" fontId="20" fillId="0" borderId="47" xfId="0" applyFont="1" applyBorder="1">
      <alignment vertical="center"/>
    </xf>
    <xf numFmtId="0" fontId="39" fillId="0" borderId="28" xfId="0" applyFont="1" applyBorder="1">
      <alignment vertical="center"/>
    </xf>
    <xf numFmtId="0" fontId="39" fillId="0" borderId="48" xfId="0" applyFont="1" applyBorder="1">
      <alignment vertical="center"/>
    </xf>
    <xf numFmtId="0" fontId="54" fillId="0" borderId="50" xfId="0" applyFont="1" applyBorder="1" applyAlignment="1">
      <alignment vertical="center" shrinkToFit="1"/>
    </xf>
    <xf numFmtId="0" fontId="39" fillId="0" borderId="51" xfId="0" applyFont="1" applyBorder="1">
      <alignment vertical="center"/>
    </xf>
    <xf numFmtId="0" fontId="39" fillId="0" borderId="52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72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0" fillId="0" borderId="51" xfId="0" applyBorder="1">
      <alignment vertical="center"/>
    </xf>
    <xf numFmtId="0" fontId="37" fillId="0" borderId="0" xfId="0" applyFont="1" applyAlignment="1">
      <alignment horizontal="left" vertical="center" shrinkToFit="1"/>
    </xf>
    <xf numFmtId="176" fontId="26" fillId="0" borderId="28" xfId="0" applyNumberFormat="1" applyFont="1" applyBorder="1" applyAlignment="1">
      <alignment horizontal="center" vertical="center"/>
    </xf>
    <xf numFmtId="176" fontId="26" fillId="0" borderId="7" xfId="0" applyNumberFormat="1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3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51" fillId="0" borderId="4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48" xfId="0" applyFont="1" applyBorder="1" applyAlignment="1">
      <alignment horizontal="center" vertical="center"/>
    </xf>
    <xf numFmtId="0" fontId="51" fillId="0" borderId="27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49" xfId="0" applyFont="1" applyBorder="1" applyAlignment="1">
      <alignment horizontal="center" vertical="center"/>
    </xf>
    <xf numFmtId="0" fontId="51" fillId="0" borderId="50" xfId="0" applyFont="1" applyBorder="1" applyAlignment="1">
      <alignment horizontal="center" vertical="center"/>
    </xf>
    <xf numFmtId="0" fontId="51" fillId="0" borderId="51" xfId="0" applyFont="1" applyBorder="1" applyAlignment="1">
      <alignment horizontal="center" vertical="center"/>
    </xf>
    <xf numFmtId="0" fontId="51" fillId="0" borderId="5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53" xfId="0" applyFont="1" applyBorder="1" applyAlignment="1">
      <alignment horizontal="center" vertical="center"/>
    </xf>
    <xf numFmtId="0" fontId="27" fillId="0" borderId="0" xfId="0" applyFont="1" applyAlignment="1">
      <alignment horizontal="center" wrapText="1"/>
    </xf>
    <xf numFmtId="49" fontId="46" fillId="0" borderId="7" xfId="0" applyNumberFormat="1" applyFont="1" applyBorder="1" applyAlignment="1">
      <alignment horizontal="center" shrinkToFit="1"/>
    </xf>
    <xf numFmtId="49" fontId="46" fillId="0" borderId="6" xfId="0" applyNumberFormat="1" applyFont="1" applyBorder="1" applyAlignment="1">
      <alignment horizontal="center" shrinkToFit="1"/>
    </xf>
    <xf numFmtId="0" fontId="27" fillId="0" borderId="67" xfId="0" applyFont="1" applyBorder="1" applyAlignment="1">
      <alignment horizontal="center" shrinkToFit="1"/>
    </xf>
    <xf numFmtId="0" fontId="27" fillId="0" borderId="0" xfId="0" applyFont="1" applyAlignment="1">
      <alignment horizontal="center"/>
    </xf>
    <xf numFmtId="0" fontId="27" fillId="0" borderId="53" xfId="0" applyFont="1" applyBorder="1" applyAlignment="1">
      <alignment horizontal="center"/>
    </xf>
    <xf numFmtId="0" fontId="0" fillId="0" borderId="0" xfId="0" applyAlignment="1">
      <alignment horizontal="left" vertical="center" shrinkToFit="1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3" fillId="0" borderId="8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 shrinkToFit="1"/>
    </xf>
    <xf numFmtId="20" fontId="46" fillId="0" borderId="0" xfId="0" applyNumberFormat="1" applyFont="1" applyAlignment="1">
      <alignment horizontal="center" shrinkToFit="1"/>
    </xf>
    <xf numFmtId="20" fontId="46" fillId="0" borderId="4" xfId="0" applyNumberFormat="1" applyFont="1" applyBorder="1" applyAlignment="1">
      <alignment horizontal="center" shrinkToFit="1"/>
    </xf>
    <xf numFmtId="0" fontId="0" fillId="0" borderId="3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 vertical="center"/>
    </xf>
    <xf numFmtId="20" fontId="0" fillId="0" borderId="60" xfId="0" applyNumberFormat="1" applyBorder="1" applyAlignment="1">
      <alignment horizontal="center" vertical="center"/>
    </xf>
    <xf numFmtId="176" fontId="26" fillId="0" borderId="8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20" fillId="0" borderId="0" xfId="0" applyFont="1" applyAlignment="1">
      <alignment vertical="center" shrinkToFit="1"/>
    </xf>
    <xf numFmtId="0" fontId="39" fillId="0" borderId="0" xfId="0" applyFont="1">
      <alignment vertical="center"/>
    </xf>
    <xf numFmtId="0" fontId="0" fillId="0" borderId="2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20" fontId="0" fillId="0" borderId="12" xfId="0" applyNumberFormat="1" applyBorder="1" applyAlignment="1">
      <alignment horizontal="center" vertical="center"/>
    </xf>
    <xf numFmtId="20" fontId="0" fillId="0" borderId="49" xfId="0" applyNumberFormat="1" applyBorder="1" applyAlignment="1">
      <alignment horizontal="center" vertical="center"/>
    </xf>
    <xf numFmtId="20" fontId="0" fillId="0" borderId="61" xfId="0" applyNumberFormat="1" applyBorder="1" applyAlignment="1">
      <alignment horizontal="center" vertical="center"/>
    </xf>
    <xf numFmtId="20" fontId="0" fillId="0" borderId="51" xfId="0" applyNumberFormat="1" applyBorder="1" applyAlignment="1">
      <alignment horizontal="center" vertical="center"/>
    </xf>
    <xf numFmtId="20" fontId="0" fillId="0" borderId="52" xfId="0" applyNumberForma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7" fillId="0" borderId="50" xfId="0" applyFont="1" applyBorder="1" applyAlignment="1">
      <alignment horizontal="center" vertical="center" shrinkToFit="1"/>
    </xf>
    <xf numFmtId="0" fontId="27" fillId="0" borderId="51" xfId="0" applyFont="1" applyBorder="1" applyAlignment="1">
      <alignment horizontal="center" vertical="center" shrinkToFit="1"/>
    </xf>
    <xf numFmtId="0" fontId="26" fillId="0" borderId="8" xfId="0" applyFont="1" applyBorder="1" applyAlignment="1">
      <alignment horizontal="center" vertical="center"/>
    </xf>
    <xf numFmtId="0" fontId="26" fillId="0" borderId="5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4" xfId="0" applyFont="1" applyBorder="1" applyAlignment="1">
      <alignment horizontal="center" vertical="center" shrinkToFit="1"/>
    </xf>
    <xf numFmtId="0" fontId="27" fillId="0" borderId="62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 shrinkToFit="1"/>
    </xf>
    <xf numFmtId="0" fontId="27" fillId="0" borderId="8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 shrinkToFit="1"/>
    </xf>
    <xf numFmtId="0" fontId="27" fillId="0" borderId="7" xfId="0" applyFont="1" applyBorder="1" applyAlignment="1">
      <alignment horizontal="center" vertical="center" shrinkToFit="1"/>
    </xf>
    <xf numFmtId="0" fontId="26" fillId="0" borderId="7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176" fontId="0" fillId="3" borderId="8" xfId="0" applyNumberFormat="1" applyFill="1" applyBorder="1" applyAlignment="1">
      <alignment horizontal="center" vertical="center" shrinkToFit="1"/>
    </xf>
    <xf numFmtId="176" fontId="0" fillId="3" borderId="3" xfId="0" applyNumberFormat="1" applyFill="1" applyBorder="1" applyAlignment="1">
      <alignment horizontal="center" vertical="center" shrinkToFit="1"/>
    </xf>
    <xf numFmtId="176" fontId="0" fillId="3" borderId="7" xfId="0" applyNumberFormat="1" applyFill="1" applyBorder="1" applyAlignment="1">
      <alignment horizontal="center" vertical="center" shrinkToFit="1"/>
    </xf>
    <xf numFmtId="176" fontId="0" fillId="3" borderId="6" xfId="0" applyNumberFormat="1" applyFill="1" applyBorder="1" applyAlignment="1">
      <alignment horizontal="center" vertical="center" shrinkToFit="1"/>
    </xf>
  </cellXfs>
  <cellStyles count="3">
    <cellStyle name="ハイパーリンク" xfId="1" builtinId="8" hidden="1"/>
    <cellStyle name="標準" xfId="0" builtinId="0"/>
    <cellStyle name="表示済みのハイパーリンク" xfId="2" builtinId="9" hidden="1"/>
  </cellStyles>
  <dxfs count="0"/>
  <tableStyles count="0" defaultTableStyle="TableStyleMedium2" defaultPivotStyle="PivotStyleLight16"/>
  <colors>
    <mruColors>
      <color rgb="FFCCECFF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/&#12304;JFA2023&#12305;/&#12304;2023&#26481;&#12521;&#12452;&#12458;&#12531;&#12474;&#12305;/2023&#26481;&#12521;&#12452;&#12458;&#12531;&#12474;&#12479;&#12452;&#12512;&#12486;&#12540;&#12502;&#12523;.xlsx" TargetMode="External"/><Relationship Id="rId1" Type="http://schemas.openxmlformats.org/officeDocument/2006/relationships/externalLinkPath" Target="file:///E:/&#12304;JFA2023&#12305;/&#12304;2023&#26481;&#12521;&#12452;&#12458;&#12531;&#12474;&#12305;/2023&#26481;&#12521;&#12452;&#12458;&#12531;&#12474;&#12479;&#12452;&#12512;&#12486;&#12540;&#12502;&#1252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組合せ"/>
      <sheetName val="乙部会場"/>
      <sheetName val="上ノ国会場"/>
      <sheetName val="せたな会場"/>
      <sheetName val="浜分会場"/>
      <sheetName val="4・3チームブロック"/>
      <sheetName val="予選結果"/>
      <sheetName val="決勝トーナメント"/>
      <sheetName val="年報用"/>
    </sheetNames>
    <sheetDataSet>
      <sheetData sheetId="0">
        <row r="13">
          <cell r="BB13" t="str">
            <v>９：００開場</v>
          </cell>
          <cell r="CB13" t="str">
            <v>１２：３０開場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J52"/>
  <sheetViews>
    <sheetView tabSelected="1" zoomScale="80" zoomScaleNormal="80" workbookViewId="0">
      <selection activeCell="B1" sqref="B1:CZ2"/>
    </sheetView>
  </sheetViews>
  <sheetFormatPr baseColWidth="10" defaultColWidth="0.83203125" defaultRowHeight="14"/>
  <cols>
    <col min="1" max="53" width="0.83203125" style="18"/>
    <col min="54" max="54" width="0.83203125" style="18" customWidth="1"/>
    <col min="55" max="115" width="0.83203125" style="18"/>
    <col min="116" max="181" width="17.83203125" style="18" customWidth="1"/>
    <col min="182" max="16384" width="0.83203125" style="18"/>
  </cols>
  <sheetData>
    <row r="1" spans="2:139" ht="18" customHeight="1">
      <c r="B1" s="187" t="s">
        <v>275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AF1" s="188"/>
      <c r="AG1" s="188"/>
      <c r="AH1" s="188"/>
      <c r="AI1" s="188"/>
      <c r="AJ1" s="188"/>
      <c r="AK1" s="188"/>
      <c r="AL1" s="188"/>
      <c r="AM1" s="188"/>
      <c r="AN1" s="188"/>
      <c r="AO1" s="188"/>
      <c r="AP1" s="188"/>
      <c r="AQ1" s="188"/>
      <c r="AR1" s="188"/>
      <c r="AS1" s="188"/>
      <c r="AT1" s="188"/>
      <c r="AU1" s="188"/>
      <c r="AV1" s="188"/>
      <c r="AW1" s="188"/>
      <c r="AX1" s="188"/>
      <c r="AY1" s="188"/>
      <c r="AZ1" s="188"/>
      <c r="BA1" s="188"/>
      <c r="BB1" s="188"/>
      <c r="BC1" s="188"/>
      <c r="BD1" s="188"/>
      <c r="BE1" s="188"/>
      <c r="BF1" s="188"/>
      <c r="BG1" s="188"/>
      <c r="BH1" s="188"/>
      <c r="BI1" s="188"/>
      <c r="BJ1" s="188"/>
      <c r="BK1" s="188"/>
      <c r="BL1" s="188"/>
      <c r="BM1" s="188"/>
      <c r="BN1" s="188"/>
      <c r="BO1" s="188"/>
      <c r="BP1" s="188"/>
      <c r="BQ1" s="188"/>
      <c r="BR1" s="188"/>
      <c r="BS1" s="188"/>
      <c r="BT1" s="188"/>
      <c r="BU1" s="188"/>
      <c r="BV1" s="188"/>
      <c r="BW1" s="188"/>
      <c r="BX1" s="188"/>
      <c r="BY1" s="188"/>
      <c r="BZ1" s="188"/>
      <c r="CA1" s="188"/>
      <c r="CB1" s="188"/>
      <c r="CC1" s="188"/>
      <c r="CD1" s="188"/>
      <c r="CE1" s="188"/>
      <c r="CF1" s="188"/>
      <c r="CG1" s="188"/>
      <c r="CH1" s="188"/>
      <c r="CI1" s="188"/>
      <c r="CJ1" s="188"/>
      <c r="CK1" s="188"/>
      <c r="CL1" s="188"/>
      <c r="CM1" s="188"/>
      <c r="CN1" s="188"/>
      <c r="CO1" s="188"/>
      <c r="CP1" s="188"/>
      <c r="CQ1" s="188"/>
      <c r="CR1" s="188"/>
      <c r="CS1" s="188"/>
      <c r="CT1" s="188"/>
      <c r="CU1" s="188"/>
      <c r="CV1" s="188"/>
      <c r="CW1" s="188"/>
      <c r="CX1" s="188"/>
      <c r="CY1" s="188"/>
      <c r="CZ1" s="188"/>
    </row>
    <row r="2" spans="2:139" ht="18" customHeight="1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</row>
    <row r="3" spans="2:139" ht="18" customHeight="1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</row>
    <row r="4" spans="2:139" ht="18" customHeight="1">
      <c r="B4" s="189" t="s">
        <v>180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89"/>
      <c r="BQ4" s="189"/>
      <c r="BR4" s="189"/>
      <c r="BS4" s="189"/>
      <c r="BT4" s="189"/>
      <c r="BU4" s="189"/>
      <c r="BV4" s="189"/>
      <c r="BW4" s="189"/>
      <c r="BX4" s="189"/>
      <c r="BY4" s="189"/>
      <c r="BZ4" s="189"/>
      <c r="CA4" s="189"/>
      <c r="CB4" s="189"/>
      <c r="CC4" s="189"/>
      <c r="CD4" s="189"/>
      <c r="CE4" s="189"/>
      <c r="CF4" s="189"/>
      <c r="CG4" s="189"/>
      <c r="CH4" s="189"/>
      <c r="CI4" s="189"/>
      <c r="CJ4" s="189"/>
      <c r="CK4" s="189"/>
      <c r="CL4" s="189"/>
      <c r="CM4" s="189"/>
      <c r="CN4" s="189"/>
      <c r="CO4" s="189"/>
      <c r="CP4" s="189"/>
      <c r="CQ4" s="189"/>
      <c r="CR4" s="189"/>
      <c r="CS4" s="189"/>
      <c r="CT4" s="189"/>
      <c r="CU4" s="189"/>
      <c r="CV4" s="189"/>
      <c r="CW4" s="189"/>
      <c r="CX4" s="189"/>
      <c r="CY4" s="189"/>
      <c r="CZ4" s="189"/>
    </row>
    <row r="5" spans="2:139" ht="18" customHeight="1"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</row>
    <row r="6" spans="2:139" s="23" customFormat="1" ht="20.25" customHeight="1">
      <c r="B6" s="190" t="s">
        <v>121</v>
      </c>
      <c r="C6" s="191"/>
      <c r="D6" s="192"/>
      <c r="E6" s="193" t="s">
        <v>122</v>
      </c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5"/>
      <c r="AB6" s="190" t="s">
        <v>121</v>
      </c>
      <c r="AC6" s="191"/>
      <c r="AD6" s="192"/>
      <c r="AE6" s="193" t="s">
        <v>123</v>
      </c>
      <c r="AF6" s="194"/>
      <c r="AG6" s="194"/>
      <c r="AH6" s="194"/>
      <c r="AI6" s="194"/>
      <c r="AJ6" s="194"/>
      <c r="AK6" s="194"/>
      <c r="AL6" s="194"/>
      <c r="AM6" s="194"/>
      <c r="AN6" s="194"/>
      <c r="AO6" s="194"/>
      <c r="AP6" s="194"/>
      <c r="AQ6" s="194"/>
      <c r="AR6" s="194"/>
      <c r="AS6" s="194"/>
      <c r="AT6" s="194"/>
      <c r="AU6" s="194"/>
      <c r="AV6" s="194"/>
      <c r="AW6" s="194"/>
      <c r="AX6" s="194"/>
      <c r="AY6" s="195"/>
      <c r="BB6" s="190" t="s">
        <v>121</v>
      </c>
      <c r="BC6" s="191"/>
      <c r="BD6" s="192"/>
      <c r="BE6" s="193" t="s">
        <v>124</v>
      </c>
      <c r="BF6" s="194"/>
      <c r="BG6" s="194"/>
      <c r="BH6" s="194"/>
      <c r="BI6" s="194"/>
      <c r="BJ6" s="194"/>
      <c r="BK6" s="194"/>
      <c r="BL6" s="194"/>
      <c r="BM6" s="194"/>
      <c r="BN6" s="194"/>
      <c r="BO6" s="194"/>
      <c r="BP6" s="194"/>
      <c r="BQ6" s="194"/>
      <c r="BR6" s="194"/>
      <c r="BS6" s="194"/>
      <c r="BT6" s="194"/>
      <c r="BU6" s="194"/>
      <c r="BV6" s="194"/>
      <c r="BW6" s="194"/>
      <c r="BX6" s="194"/>
      <c r="BY6" s="195"/>
      <c r="CB6" s="190" t="s">
        <v>121</v>
      </c>
      <c r="CC6" s="191"/>
      <c r="CD6" s="192"/>
      <c r="CE6" s="193" t="s">
        <v>125</v>
      </c>
      <c r="CF6" s="194"/>
      <c r="CG6" s="194"/>
      <c r="CH6" s="194"/>
      <c r="CI6" s="194"/>
      <c r="CJ6" s="194"/>
      <c r="CK6" s="194"/>
      <c r="CL6" s="194"/>
      <c r="CM6" s="194"/>
      <c r="CN6" s="194"/>
      <c r="CO6" s="194"/>
      <c r="CP6" s="194"/>
      <c r="CQ6" s="194"/>
      <c r="CR6" s="194"/>
      <c r="CS6" s="194"/>
      <c r="CT6" s="194"/>
      <c r="CU6" s="194"/>
      <c r="CV6" s="194"/>
      <c r="CW6" s="194"/>
      <c r="CX6" s="194"/>
      <c r="CY6" s="195"/>
      <c r="DI6"/>
    </row>
    <row r="7" spans="2:139" s="23" customFormat="1" ht="20.25" customHeight="1">
      <c r="B7" s="196">
        <v>1</v>
      </c>
      <c r="C7" s="196"/>
      <c r="D7" s="197"/>
      <c r="E7" s="198" t="s">
        <v>211</v>
      </c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200"/>
      <c r="Z7" s="102"/>
      <c r="AA7" s="102"/>
      <c r="AB7" s="196">
        <v>1</v>
      </c>
      <c r="AC7" s="196"/>
      <c r="AD7" s="197"/>
      <c r="AE7" s="198" t="s">
        <v>212</v>
      </c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2"/>
      <c r="BB7" s="196">
        <v>1</v>
      </c>
      <c r="BC7" s="196"/>
      <c r="BD7" s="197"/>
      <c r="BE7" s="198" t="s">
        <v>213</v>
      </c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199"/>
      <c r="BX7" s="199"/>
      <c r="BY7" s="200"/>
      <c r="BZ7" s="102"/>
      <c r="CA7" s="102"/>
      <c r="CB7" s="196">
        <v>1</v>
      </c>
      <c r="CC7" s="196"/>
      <c r="CD7" s="197"/>
      <c r="CE7" s="198" t="s">
        <v>214</v>
      </c>
      <c r="CF7" s="199"/>
      <c r="CG7" s="199"/>
      <c r="CH7" s="199"/>
      <c r="CI7" s="199"/>
      <c r="CJ7" s="199"/>
      <c r="CK7" s="199"/>
      <c r="CL7" s="199"/>
      <c r="CM7" s="199"/>
      <c r="CN7" s="199"/>
      <c r="CO7" s="199"/>
      <c r="CP7" s="199"/>
      <c r="CQ7" s="199"/>
      <c r="CR7" s="199"/>
      <c r="CS7" s="199"/>
      <c r="CT7" s="199"/>
      <c r="CU7" s="199"/>
      <c r="CV7" s="199"/>
      <c r="CW7" s="199"/>
      <c r="CX7" s="199"/>
      <c r="CY7" s="200"/>
      <c r="DI7"/>
      <c r="DM7" s="101"/>
    </row>
    <row r="8" spans="2:139" s="23" customFormat="1" ht="20.25" customHeight="1">
      <c r="B8" s="196">
        <v>2</v>
      </c>
      <c r="C8" s="196"/>
      <c r="D8" s="196"/>
      <c r="E8" s="198" t="s">
        <v>215</v>
      </c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200"/>
      <c r="Z8" s="102"/>
      <c r="AA8" s="102"/>
      <c r="AB8" s="196">
        <v>2</v>
      </c>
      <c r="AC8" s="196"/>
      <c r="AD8" s="196"/>
      <c r="AE8" s="198" t="s">
        <v>216</v>
      </c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200"/>
      <c r="AZ8" s="102"/>
      <c r="BA8" s="102"/>
      <c r="BB8" s="196">
        <v>2</v>
      </c>
      <c r="BC8" s="196"/>
      <c r="BD8" s="196"/>
      <c r="BE8" s="198" t="s">
        <v>217</v>
      </c>
      <c r="BF8" s="199"/>
      <c r="BG8" s="199"/>
      <c r="BH8" s="199"/>
      <c r="BI8" s="199"/>
      <c r="BJ8" s="199"/>
      <c r="BK8" s="199"/>
      <c r="BL8" s="199"/>
      <c r="BM8" s="199"/>
      <c r="BN8" s="199"/>
      <c r="BO8" s="199"/>
      <c r="BP8" s="199"/>
      <c r="BQ8" s="199"/>
      <c r="BR8" s="199"/>
      <c r="BS8" s="199"/>
      <c r="BT8" s="199"/>
      <c r="BU8" s="199"/>
      <c r="BV8" s="199"/>
      <c r="BW8" s="199"/>
      <c r="BX8" s="199"/>
      <c r="BY8" s="200"/>
      <c r="BZ8" s="102"/>
      <c r="CA8" s="102"/>
      <c r="CB8" s="196">
        <v>2</v>
      </c>
      <c r="CC8" s="196"/>
      <c r="CD8" s="196"/>
      <c r="CE8" s="198" t="s">
        <v>218</v>
      </c>
      <c r="CF8" s="199"/>
      <c r="CG8" s="199"/>
      <c r="CH8" s="199"/>
      <c r="CI8" s="199"/>
      <c r="CJ8" s="199"/>
      <c r="CK8" s="199"/>
      <c r="CL8" s="199"/>
      <c r="CM8" s="199"/>
      <c r="CN8" s="199"/>
      <c r="CO8" s="199"/>
      <c r="CP8" s="199"/>
      <c r="CQ8" s="199"/>
      <c r="CR8" s="199"/>
      <c r="CS8" s="199"/>
      <c r="CT8" s="199"/>
      <c r="CU8" s="199"/>
      <c r="CV8" s="199"/>
      <c r="CW8" s="199"/>
      <c r="CX8" s="199"/>
      <c r="CY8" s="200"/>
      <c r="DI8"/>
      <c r="DM8" s="101"/>
    </row>
    <row r="9" spans="2:139" s="23" customFormat="1" ht="20.25" customHeight="1">
      <c r="B9" s="196">
        <v>3</v>
      </c>
      <c r="C9" s="196"/>
      <c r="D9" s="196"/>
      <c r="E9" s="198" t="s">
        <v>219</v>
      </c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0"/>
      <c r="Z9" s="102"/>
      <c r="AA9" s="102"/>
      <c r="AB9" s="196">
        <v>3</v>
      </c>
      <c r="AC9" s="196"/>
      <c r="AD9" s="196"/>
      <c r="AE9" s="198" t="s">
        <v>220</v>
      </c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0"/>
      <c r="AZ9" s="102"/>
      <c r="BA9" s="102"/>
      <c r="BB9" s="196">
        <v>3</v>
      </c>
      <c r="BC9" s="196"/>
      <c r="BD9" s="196"/>
      <c r="BE9" s="198" t="s">
        <v>221</v>
      </c>
      <c r="BF9" s="201"/>
      <c r="BG9" s="201"/>
      <c r="BH9" s="201"/>
      <c r="BI9" s="201"/>
      <c r="BJ9" s="201"/>
      <c r="BK9" s="201"/>
      <c r="BL9" s="201"/>
      <c r="BM9" s="201"/>
      <c r="BN9" s="201"/>
      <c r="BO9" s="201"/>
      <c r="BP9" s="201"/>
      <c r="BQ9" s="201"/>
      <c r="BR9" s="201"/>
      <c r="BS9" s="201"/>
      <c r="BT9" s="201"/>
      <c r="BU9" s="201"/>
      <c r="BV9" s="201"/>
      <c r="BW9" s="201"/>
      <c r="BX9" s="201"/>
      <c r="BY9" s="200"/>
      <c r="BZ9" s="102"/>
      <c r="CA9" s="102"/>
      <c r="CB9" s="196">
        <v>3</v>
      </c>
      <c r="CC9" s="196"/>
      <c r="CD9" s="196"/>
      <c r="CE9" s="198" t="s">
        <v>222</v>
      </c>
      <c r="CF9" s="201"/>
      <c r="CG9" s="201"/>
      <c r="CH9" s="201"/>
      <c r="CI9" s="201"/>
      <c r="CJ9" s="201"/>
      <c r="CK9" s="201"/>
      <c r="CL9" s="201"/>
      <c r="CM9" s="201"/>
      <c r="CN9" s="201"/>
      <c r="CO9" s="201"/>
      <c r="CP9" s="201"/>
      <c r="CQ9" s="201"/>
      <c r="CR9" s="201"/>
      <c r="CS9" s="201"/>
      <c r="CT9" s="201"/>
      <c r="CU9" s="201"/>
      <c r="CV9" s="201"/>
      <c r="CW9" s="201"/>
      <c r="CX9" s="201"/>
      <c r="CY9" s="200"/>
      <c r="DI9"/>
      <c r="DM9" s="101"/>
    </row>
    <row r="10" spans="2:139" s="23" customFormat="1" ht="21.75" customHeight="1">
      <c r="B10" s="196">
        <v>4</v>
      </c>
      <c r="C10" s="196"/>
      <c r="D10" s="196"/>
      <c r="E10" s="198" t="s">
        <v>223</v>
      </c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0"/>
      <c r="Z10" s="102"/>
      <c r="AA10" s="102"/>
      <c r="AB10" s="196">
        <v>4</v>
      </c>
      <c r="AC10" s="196"/>
      <c r="AD10" s="196"/>
      <c r="AE10" s="198" t="s">
        <v>224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0"/>
      <c r="AZ10" s="102"/>
      <c r="BA10" s="102"/>
      <c r="BB10" s="196">
        <v>4</v>
      </c>
      <c r="BC10" s="196"/>
      <c r="BD10" s="196"/>
      <c r="BE10" s="198" t="s">
        <v>225</v>
      </c>
      <c r="BF10" s="201"/>
      <c r="BG10" s="201"/>
      <c r="BH10" s="201"/>
      <c r="BI10" s="201"/>
      <c r="BJ10" s="201"/>
      <c r="BK10" s="201"/>
      <c r="BL10" s="201"/>
      <c r="BM10" s="201"/>
      <c r="BN10" s="201"/>
      <c r="BO10" s="201"/>
      <c r="BP10" s="201"/>
      <c r="BQ10" s="201"/>
      <c r="BR10" s="201"/>
      <c r="BS10" s="201"/>
      <c r="BT10" s="201"/>
      <c r="BU10" s="201"/>
      <c r="BV10" s="201"/>
      <c r="BW10" s="201"/>
      <c r="BX10" s="201"/>
      <c r="BY10" s="200"/>
      <c r="BZ10" s="102"/>
      <c r="CA10" s="102"/>
      <c r="CB10" s="196">
        <v>4</v>
      </c>
      <c r="CC10" s="196"/>
      <c r="CD10" s="196"/>
      <c r="CE10" s="198" t="s">
        <v>226</v>
      </c>
      <c r="CF10" s="201"/>
      <c r="CG10" s="201"/>
      <c r="CH10" s="201"/>
      <c r="CI10" s="201"/>
      <c r="CJ10" s="201"/>
      <c r="CK10" s="201"/>
      <c r="CL10" s="201"/>
      <c r="CM10" s="201"/>
      <c r="CN10" s="201"/>
      <c r="CO10" s="201"/>
      <c r="CP10" s="201"/>
      <c r="CQ10" s="201"/>
      <c r="CR10" s="201"/>
      <c r="CS10" s="201"/>
      <c r="CT10" s="201"/>
      <c r="CU10" s="201"/>
      <c r="CV10" s="201"/>
      <c r="CW10" s="201"/>
      <c r="CX10" s="201"/>
      <c r="CY10" s="200"/>
      <c r="DI10"/>
      <c r="DM10" s="101"/>
    </row>
    <row r="11" spans="2:139" s="23" customFormat="1" ht="12" customHeight="1">
      <c r="B11" s="130"/>
      <c r="C11" s="130"/>
      <c r="D11" s="130"/>
      <c r="E11" s="131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01"/>
      <c r="AA11" s="101"/>
      <c r="AB11" s="101"/>
      <c r="AC11" s="101"/>
      <c r="AD11" s="101"/>
      <c r="AE11" s="101"/>
      <c r="AF11" s="101"/>
      <c r="BB11" s="130"/>
      <c r="BC11" s="130"/>
      <c r="BD11" s="130"/>
      <c r="BE11" s="131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01"/>
      <c r="CA11" s="101"/>
      <c r="CB11" s="130"/>
      <c r="CC11" s="130"/>
      <c r="CD11" s="130"/>
      <c r="CE11" s="131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DI11"/>
      <c r="DM11" s="101"/>
    </row>
    <row r="12" spans="2:139" s="23" customFormat="1" ht="18" customHeight="1">
      <c r="B12" s="202" t="s">
        <v>191</v>
      </c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AB12" s="202" t="s">
        <v>191</v>
      </c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BB12" s="202" t="s">
        <v>192</v>
      </c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2"/>
      <c r="BN12" s="202"/>
      <c r="BO12" s="202"/>
      <c r="BP12" s="202"/>
      <c r="BQ12" s="202"/>
      <c r="BR12" s="202"/>
      <c r="BS12" s="202"/>
      <c r="BT12" s="202"/>
      <c r="BU12" s="202"/>
      <c r="BV12" s="202"/>
      <c r="BW12" s="202"/>
      <c r="BX12" s="202"/>
      <c r="BY12" s="202"/>
      <c r="CB12" s="202" t="s">
        <v>192</v>
      </c>
      <c r="CC12" s="202"/>
      <c r="CD12" s="202"/>
      <c r="CE12" s="202"/>
      <c r="CF12" s="202"/>
      <c r="CG12" s="202"/>
      <c r="CH12" s="202"/>
      <c r="CI12" s="202"/>
      <c r="CJ12" s="202"/>
      <c r="CK12" s="202"/>
      <c r="CL12" s="202"/>
      <c r="CM12" s="202"/>
      <c r="CN12" s="202"/>
      <c r="CO12" s="202"/>
      <c r="CP12" s="202"/>
      <c r="CQ12" s="202"/>
      <c r="CR12" s="202"/>
      <c r="CS12" s="202"/>
      <c r="CT12" s="202"/>
      <c r="CU12" s="202"/>
      <c r="CV12" s="202"/>
      <c r="CW12" s="202"/>
      <c r="CX12" s="202"/>
      <c r="CY12" s="202"/>
      <c r="DI12" s="61"/>
      <c r="DM12" s="101"/>
    </row>
    <row r="13" spans="2:139" s="23" customFormat="1" ht="18" customHeight="1">
      <c r="B13" s="202" t="s">
        <v>143</v>
      </c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AB13" s="202" t="s">
        <v>193</v>
      </c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BB13" s="202" t="s">
        <v>143</v>
      </c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CB13" s="202" t="s">
        <v>193</v>
      </c>
      <c r="CC13" s="202"/>
      <c r="CD13" s="202"/>
      <c r="CE13" s="202"/>
      <c r="CF13" s="202"/>
      <c r="CG13" s="202"/>
      <c r="CH13" s="202"/>
      <c r="CI13" s="202"/>
      <c r="CJ13" s="202"/>
      <c r="CK13" s="202"/>
      <c r="CL13" s="202"/>
      <c r="CM13" s="202"/>
      <c r="CN13" s="202"/>
      <c r="CO13" s="202"/>
      <c r="CP13" s="202"/>
      <c r="CQ13" s="202"/>
      <c r="CR13" s="202"/>
      <c r="CS13" s="202"/>
      <c r="CT13" s="202"/>
      <c r="CU13" s="202"/>
      <c r="CV13" s="202"/>
      <c r="CW13" s="202"/>
      <c r="CX13" s="202"/>
      <c r="CY13" s="202"/>
      <c r="DM13" s="101"/>
    </row>
    <row r="14" spans="2:139" s="23" customFormat="1" ht="71.25" customHeight="1"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DM14" s="101"/>
    </row>
    <row r="15" spans="2:139" s="23" customFormat="1" ht="18" customHeight="1">
      <c r="B15" s="214" t="s">
        <v>121</v>
      </c>
      <c r="C15" s="214"/>
      <c r="D15" s="214"/>
      <c r="E15" s="193" t="s">
        <v>126</v>
      </c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5"/>
      <c r="AB15" s="214" t="s">
        <v>121</v>
      </c>
      <c r="AC15" s="214"/>
      <c r="AD15" s="214"/>
      <c r="AE15" s="193" t="s">
        <v>127</v>
      </c>
      <c r="AF15" s="194"/>
      <c r="AG15" s="194"/>
      <c r="AH15" s="194"/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5"/>
      <c r="BB15" s="214" t="s">
        <v>121</v>
      </c>
      <c r="BC15" s="214"/>
      <c r="BD15" s="214"/>
      <c r="BE15" s="193" t="s">
        <v>128</v>
      </c>
      <c r="BF15" s="194"/>
      <c r="BG15" s="194"/>
      <c r="BH15" s="194"/>
      <c r="BI15" s="194"/>
      <c r="BJ15" s="194"/>
      <c r="BK15" s="194"/>
      <c r="BL15" s="194"/>
      <c r="BM15" s="194"/>
      <c r="BN15" s="194"/>
      <c r="BO15" s="194"/>
      <c r="BP15" s="194"/>
      <c r="BQ15" s="194"/>
      <c r="BR15" s="194"/>
      <c r="BS15" s="194"/>
      <c r="BT15" s="194"/>
      <c r="BU15" s="194"/>
      <c r="BV15" s="194"/>
      <c r="BW15" s="194"/>
      <c r="BX15" s="194"/>
      <c r="BY15" s="195"/>
      <c r="CB15" s="214" t="s">
        <v>121</v>
      </c>
      <c r="CC15" s="214"/>
      <c r="CD15" s="214"/>
      <c r="CE15" s="193" t="s">
        <v>129</v>
      </c>
      <c r="CF15" s="194"/>
      <c r="CG15" s="194"/>
      <c r="CH15" s="194"/>
      <c r="CI15" s="194"/>
      <c r="CJ15" s="194"/>
      <c r="CK15" s="194"/>
      <c r="CL15" s="194"/>
      <c r="CM15" s="194"/>
      <c r="CN15" s="194"/>
      <c r="CO15" s="194"/>
      <c r="CP15" s="194"/>
      <c r="CQ15" s="194"/>
      <c r="CR15" s="194"/>
      <c r="CS15" s="194"/>
      <c r="CT15" s="194"/>
      <c r="CU15" s="194"/>
      <c r="CV15" s="194"/>
      <c r="CW15" s="194"/>
      <c r="CX15" s="194"/>
      <c r="CY15" s="195"/>
      <c r="DM15" s="101"/>
    </row>
    <row r="16" spans="2:139" s="23" customFormat="1" ht="20.25" customHeight="1">
      <c r="B16" s="196">
        <v>1</v>
      </c>
      <c r="C16" s="196"/>
      <c r="D16" s="196"/>
      <c r="E16" s="198" t="s">
        <v>227</v>
      </c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200"/>
      <c r="Z16" s="103"/>
      <c r="AA16" s="103"/>
      <c r="AB16" s="196">
        <v>1</v>
      </c>
      <c r="AC16" s="196"/>
      <c r="AD16" s="197"/>
      <c r="AE16" s="198" t="s">
        <v>228</v>
      </c>
      <c r="AF16" s="199"/>
      <c r="AG16" s="199"/>
      <c r="AH16" s="199"/>
      <c r="AI16" s="199"/>
      <c r="AJ16" s="199"/>
      <c r="AK16" s="199"/>
      <c r="AL16" s="199"/>
      <c r="AM16" s="199"/>
      <c r="AN16" s="199"/>
      <c r="AO16" s="199"/>
      <c r="AP16" s="199"/>
      <c r="AQ16" s="199"/>
      <c r="AR16" s="199"/>
      <c r="AS16" s="199"/>
      <c r="AT16" s="199"/>
      <c r="AU16" s="199"/>
      <c r="AV16" s="199"/>
      <c r="AW16" s="199"/>
      <c r="AX16" s="199"/>
      <c r="AY16" s="200"/>
      <c r="AZ16" s="103"/>
      <c r="BA16" s="103"/>
      <c r="BB16" s="196">
        <v>1</v>
      </c>
      <c r="BC16" s="196"/>
      <c r="BD16" s="197"/>
      <c r="BE16" s="198" t="s">
        <v>229</v>
      </c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200"/>
      <c r="BZ16" s="103"/>
      <c r="CA16" s="103"/>
      <c r="CB16" s="196">
        <v>1</v>
      </c>
      <c r="CC16" s="196"/>
      <c r="CD16" s="197"/>
      <c r="CE16" s="198" t="s">
        <v>230</v>
      </c>
      <c r="CF16" s="199"/>
      <c r="CG16" s="199"/>
      <c r="CH16" s="199"/>
      <c r="CI16" s="199"/>
      <c r="CJ16" s="199"/>
      <c r="CK16" s="199"/>
      <c r="CL16" s="199"/>
      <c r="CM16" s="199"/>
      <c r="CN16" s="199"/>
      <c r="CO16" s="199"/>
      <c r="CP16" s="199"/>
      <c r="CQ16" s="199"/>
      <c r="CR16" s="199"/>
      <c r="CS16" s="199"/>
      <c r="CT16" s="199"/>
      <c r="CU16" s="199"/>
      <c r="CV16" s="199"/>
      <c r="CW16" s="199"/>
      <c r="CX16" s="199"/>
      <c r="CY16" s="200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3"/>
    </row>
    <row r="17" spans="2:140" s="23" customFormat="1" ht="20.25" customHeight="1">
      <c r="B17" s="196">
        <v>2</v>
      </c>
      <c r="C17" s="196"/>
      <c r="D17" s="196"/>
      <c r="E17" s="198" t="s">
        <v>231</v>
      </c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200"/>
      <c r="Z17" s="103"/>
      <c r="AA17" s="103"/>
      <c r="AB17" s="196">
        <v>2</v>
      </c>
      <c r="AC17" s="196"/>
      <c r="AD17" s="196"/>
      <c r="AE17" s="198" t="s">
        <v>232</v>
      </c>
      <c r="AF17" s="199"/>
      <c r="AG17" s="199"/>
      <c r="AH17" s="199"/>
      <c r="AI17" s="199"/>
      <c r="AJ17" s="199"/>
      <c r="AK17" s="199"/>
      <c r="AL17" s="199"/>
      <c r="AM17" s="199"/>
      <c r="AN17" s="199"/>
      <c r="AO17" s="199"/>
      <c r="AP17" s="199"/>
      <c r="AQ17" s="199"/>
      <c r="AR17" s="199"/>
      <c r="AS17" s="199"/>
      <c r="AT17" s="199"/>
      <c r="AU17" s="199"/>
      <c r="AV17" s="199"/>
      <c r="AW17" s="199"/>
      <c r="AX17" s="199"/>
      <c r="AY17" s="200"/>
      <c r="AZ17" s="103"/>
      <c r="BA17" s="103"/>
      <c r="BB17" s="196">
        <v>2</v>
      </c>
      <c r="BC17" s="196"/>
      <c r="BD17" s="196"/>
      <c r="BE17" s="198" t="s">
        <v>233</v>
      </c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200"/>
      <c r="BZ17" s="103"/>
      <c r="CA17" s="103"/>
      <c r="CB17" s="196">
        <v>2</v>
      </c>
      <c r="CC17" s="196"/>
      <c r="CD17" s="196"/>
      <c r="CE17" s="203" t="s">
        <v>234</v>
      </c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99"/>
      <c r="CR17" s="199"/>
      <c r="CS17" s="199"/>
      <c r="CT17" s="199"/>
      <c r="CU17" s="199"/>
      <c r="CV17" s="199"/>
      <c r="CW17" s="199"/>
      <c r="CX17" s="199"/>
      <c r="CY17" s="200"/>
      <c r="DM17" s="101"/>
    </row>
    <row r="18" spans="2:140" s="23" customFormat="1" ht="20.25" customHeight="1">
      <c r="B18" s="196">
        <v>3</v>
      </c>
      <c r="C18" s="196"/>
      <c r="D18" s="196"/>
      <c r="E18" s="198" t="s">
        <v>235</v>
      </c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0"/>
      <c r="Z18" s="103"/>
      <c r="AA18" s="103"/>
      <c r="AB18" s="196">
        <v>3</v>
      </c>
      <c r="AC18" s="196"/>
      <c r="AD18" s="196"/>
      <c r="AE18" s="198" t="s">
        <v>236</v>
      </c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0"/>
      <c r="AZ18" s="103"/>
      <c r="BA18" s="103"/>
      <c r="BB18" s="196">
        <v>3</v>
      </c>
      <c r="BC18" s="196"/>
      <c r="BD18" s="196"/>
      <c r="BE18" s="198" t="s">
        <v>237</v>
      </c>
      <c r="BF18" s="201"/>
      <c r="BG18" s="201"/>
      <c r="BH18" s="201"/>
      <c r="BI18" s="201"/>
      <c r="BJ18" s="201"/>
      <c r="BK18" s="201"/>
      <c r="BL18" s="201"/>
      <c r="BM18" s="201"/>
      <c r="BN18" s="201"/>
      <c r="BO18" s="201"/>
      <c r="BP18" s="201"/>
      <c r="BQ18" s="201"/>
      <c r="BR18" s="201"/>
      <c r="BS18" s="201"/>
      <c r="BT18" s="201"/>
      <c r="BU18" s="201"/>
      <c r="BV18" s="201"/>
      <c r="BW18" s="201"/>
      <c r="BX18" s="201"/>
      <c r="BY18" s="200"/>
      <c r="BZ18" s="103"/>
      <c r="CA18" s="103"/>
      <c r="CB18" s="196">
        <v>3</v>
      </c>
      <c r="CC18" s="196"/>
      <c r="CD18" s="196"/>
      <c r="CE18" s="198" t="s">
        <v>238</v>
      </c>
      <c r="CF18" s="201"/>
      <c r="CG18" s="201"/>
      <c r="CH18" s="201"/>
      <c r="CI18" s="201"/>
      <c r="CJ18" s="201"/>
      <c r="CK18" s="201"/>
      <c r="CL18" s="201"/>
      <c r="CM18" s="201"/>
      <c r="CN18" s="201"/>
      <c r="CO18" s="201"/>
      <c r="CP18" s="201"/>
      <c r="CQ18" s="201"/>
      <c r="CR18" s="201"/>
      <c r="CS18" s="201"/>
      <c r="CT18" s="201"/>
      <c r="CU18" s="201"/>
      <c r="CV18" s="201"/>
      <c r="CW18" s="201"/>
      <c r="CX18" s="201"/>
      <c r="CY18" s="200"/>
      <c r="DM18" s="101"/>
    </row>
    <row r="19" spans="2:140" s="23" customFormat="1" ht="20.25" customHeight="1">
      <c r="B19" s="196">
        <v>4</v>
      </c>
      <c r="C19" s="196"/>
      <c r="D19" s="196"/>
      <c r="E19" s="198" t="s">
        <v>239</v>
      </c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0"/>
      <c r="Z19" s="102"/>
      <c r="AA19" s="102"/>
      <c r="AB19" s="196">
        <v>4</v>
      </c>
      <c r="AC19" s="196"/>
      <c r="AD19" s="196"/>
      <c r="AE19" s="198" t="s">
        <v>240</v>
      </c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0"/>
      <c r="AZ19" s="102"/>
      <c r="BA19" s="102"/>
      <c r="BB19" s="196">
        <v>4</v>
      </c>
      <c r="BC19" s="196"/>
      <c r="BD19" s="196"/>
      <c r="BE19" s="198" t="s">
        <v>241</v>
      </c>
      <c r="BF19" s="201"/>
      <c r="BG19" s="201"/>
      <c r="BH19" s="201"/>
      <c r="BI19" s="201"/>
      <c r="BJ19" s="201"/>
      <c r="BK19" s="201"/>
      <c r="BL19" s="201"/>
      <c r="BM19" s="201"/>
      <c r="BN19" s="201"/>
      <c r="BO19" s="201"/>
      <c r="BP19" s="201"/>
      <c r="BQ19" s="201"/>
      <c r="BR19" s="201"/>
      <c r="BS19" s="201"/>
      <c r="BT19" s="201"/>
      <c r="BU19" s="201"/>
      <c r="BV19" s="201"/>
      <c r="BW19" s="201"/>
      <c r="BX19" s="201"/>
      <c r="BY19" s="200"/>
      <c r="BZ19" s="102"/>
      <c r="CA19" s="102"/>
      <c r="CB19" s="196">
        <v>4</v>
      </c>
      <c r="CC19" s="196"/>
      <c r="CD19" s="196"/>
      <c r="CE19" s="198" t="s">
        <v>242</v>
      </c>
      <c r="CF19" s="201"/>
      <c r="CG19" s="201"/>
      <c r="CH19" s="201"/>
      <c r="CI19" s="201"/>
      <c r="CJ19" s="201"/>
      <c r="CK19" s="201"/>
      <c r="CL19" s="201"/>
      <c r="CM19" s="201"/>
      <c r="CN19" s="201"/>
      <c r="CO19" s="201"/>
      <c r="CP19" s="201"/>
      <c r="CQ19" s="201"/>
      <c r="CR19" s="201"/>
      <c r="CS19" s="201"/>
      <c r="CT19" s="201"/>
      <c r="CU19" s="201"/>
      <c r="CV19" s="201"/>
      <c r="CW19" s="201"/>
      <c r="CX19" s="201"/>
      <c r="CY19" s="200"/>
      <c r="DI19"/>
    </row>
    <row r="20" spans="2:140" s="23" customFormat="1" ht="11.25" customHeight="1">
      <c r="B20" s="152"/>
      <c r="C20" s="152"/>
      <c r="D20" s="152"/>
      <c r="E20" s="153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102"/>
      <c r="AA20" s="102"/>
      <c r="AB20" s="130"/>
      <c r="AC20" s="130"/>
      <c r="AD20" s="130"/>
      <c r="AE20" s="131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02"/>
      <c r="BA20" s="102"/>
      <c r="BB20" s="152"/>
      <c r="BC20" s="152"/>
      <c r="BD20" s="152"/>
      <c r="BE20" s="153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102"/>
      <c r="CA20" s="133"/>
      <c r="CB20" s="130"/>
      <c r="CC20" s="130"/>
      <c r="CD20" s="130"/>
      <c r="CE20" s="131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DI20"/>
    </row>
    <row r="21" spans="2:140" s="23" customFormat="1" ht="18" customHeight="1">
      <c r="B21" s="202" t="s">
        <v>173</v>
      </c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AB21" s="202" t="s">
        <v>173</v>
      </c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BB21" s="202" t="s">
        <v>174</v>
      </c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/>
      <c r="BN21" s="202"/>
      <c r="BO21" s="202"/>
      <c r="BP21" s="202"/>
      <c r="BQ21" s="202"/>
      <c r="BR21" s="202"/>
      <c r="BS21" s="202"/>
      <c r="BT21" s="202"/>
      <c r="BU21" s="202"/>
      <c r="BV21" s="202"/>
      <c r="BW21" s="202"/>
      <c r="BX21" s="202"/>
      <c r="BY21" s="202"/>
      <c r="CB21" s="202" t="s">
        <v>174</v>
      </c>
      <c r="CC21" s="202"/>
      <c r="CD21" s="202"/>
      <c r="CE21" s="202"/>
      <c r="CF21" s="202"/>
      <c r="CG21" s="202"/>
      <c r="CH21" s="202"/>
      <c r="CI21" s="202"/>
      <c r="CJ21" s="202"/>
      <c r="CK21" s="202"/>
      <c r="CL21" s="202"/>
      <c r="CM21" s="202"/>
      <c r="CN21" s="202"/>
      <c r="CO21" s="202"/>
      <c r="CP21" s="202"/>
      <c r="CQ21" s="202"/>
      <c r="CR21" s="202"/>
      <c r="CS21" s="202"/>
      <c r="CT21" s="202"/>
      <c r="CU21" s="202"/>
      <c r="CV21" s="202"/>
      <c r="CW21" s="202"/>
      <c r="CX21" s="202"/>
      <c r="CY21" s="202"/>
    </row>
    <row r="22" spans="2:140" s="23" customFormat="1" ht="18" customHeight="1">
      <c r="B22" s="202" t="s">
        <v>143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AB22" s="202" t="s">
        <v>193</v>
      </c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BB22" s="202" t="s">
        <v>143</v>
      </c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CB22" s="202" t="s">
        <v>193</v>
      </c>
      <c r="CC22" s="202"/>
      <c r="CD22" s="202"/>
      <c r="CE22" s="202"/>
      <c r="CF22" s="202"/>
      <c r="CG22" s="202"/>
      <c r="CH22" s="202"/>
      <c r="CI22" s="202"/>
      <c r="CJ22" s="202"/>
      <c r="CK22" s="202"/>
      <c r="CL22" s="202"/>
      <c r="CM22" s="202"/>
      <c r="CN22" s="202"/>
      <c r="CO22" s="202"/>
      <c r="CP22" s="202"/>
      <c r="CQ22" s="202"/>
      <c r="CR22" s="202"/>
      <c r="CS22" s="202"/>
      <c r="CT22" s="202"/>
      <c r="CU22" s="202"/>
      <c r="CV22" s="202"/>
      <c r="CW22" s="202"/>
      <c r="CX22" s="202"/>
      <c r="CY22" s="202"/>
      <c r="DM22" s="202"/>
      <c r="DN22" s="202"/>
      <c r="DO22" s="202"/>
      <c r="DP22" s="202"/>
      <c r="DQ22" s="202"/>
      <c r="DR22" s="202"/>
      <c r="DS22" s="202"/>
      <c r="DT22" s="202"/>
      <c r="DU22" s="202"/>
      <c r="DV22" s="202"/>
      <c r="DW22" s="202"/>
      <c r="DX22" s="202"/>
      <c r="DY22" s="202"/>
      <c r="DZ22" s="202"/>
      <c r="EA22" s="202"/>
      <c r="EB22" s="202"/>
      <c r="EC22" s="202"/>
      <c r="ED22" s="202"/>
      <c r="EE22" s="202"/>
      <c r="EF22" s="202"/>
      <c r="EG22" s="202"/>
      <c r="EH22" s="202"/>
      <c r="EI22" s="202"/>
      <c r="EJ22" s="202"/>
    </row>
    <row r="23" spans="2:140" ht="45" customHeight="1"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</row>
    <row r="24" spans="2:140" ht="18" customHeight="1">
      <c r="B24" s="189" t="s">
        <v>210</v>
      </c>
      <c r="C24" s="189"/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  <c r="Z24" s="189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  <c r="AK24" s="189"/>
      <c r="AL24" s="189"/>
      <c r="AM24" s="189"/>
      <c r="AN24" s="189"/>
      <c r="AO24" s="189"/>
      <c r="AP24" s="189"/>
      <c r="AQ24" s="189"/>
      <c r="AR24" s="189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  <c r="CC24" s="189"/>
      <c r="CD24" s="189"/>
      <c r="CE24" s="189"/>
      <c r="CF24" s="189"/>
      <c r="CG24" s="189"/>
      <c r="CH24" s="189"/>
      <c r="CI24" s="189"/>
      <c r="CJ24" s="189"/>
      <c r="CK24" s="189"/>
      <c r="CL24" s="189"/>
      <c r="CM24" s="189"/>
      <c r="CN24" s="189"/>
      <c r="CO24" s="189"/>
      <c r="CP24" s="189"/>
      <c r="CQ24" s="189"/>
      <c r="CR24" s="189"/>
      <c r="CS24" s="189"/>
      <c r="CT24" s="189"/>
      <c r="CU24" s="189"/>
      <c r="CV24" s="189"/>
      <c r="CW24" s="189"/>
      <c r="CX24" s="189"/>
      <c r="CY24" s="189"/>
      <c r="CZ24" s="189"/>
    </row>
    <row r="25" spans="2:140" ht="18" customHeight="1">
      <c r="P25" s="105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N25" s="105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</row>
    <row r="26" spans="2:140" ht="18" customHeight="1">
      <c r="P26" s="105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N26" s="105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</row>
    <row r="27" spans="2:140" ht="15" customHeight="1">
      <c r="BA27" s="27"/>
    </row>
    <row r="28" spans="2:140" ht="18" customHeight="1">
      <c r="AA28" s="26"/>
      <c r="AB28" s="205" t="s">
        <v>152</v>
      </c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06"/>
      <c r="BN28" s="206"/>
      <c r="BO28" s="206"/>
      <c r="BP28" s="206"/>
      <c r="BQ28" s="206"/>
      <c r="BR28" s="206"/>
      <c r="BS28" s="206"/>
      <c r="BT28" s="206"/>
      <c r="BU28" s="206"/>
      <c r="BV28" s="206"/>
      <c r="BW28" s="206"/>
      <c r="BX28" s="206"/>
      <c r="BY28" s="207"/>
      <c r="BZ28" s="46"/>
    </row>
    <row r="29" spans="2:140" ht="18" customHeight="1"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5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43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13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7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</row>
    <row r="30" spans="2:140" ht="8.25" customHeight="1">
      <c r="O30" s="26"/>
      <c r="P30" s="205" t="s">
        <v>116</v>
      </c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7"/>
      <c r="BA30" s="135"/>
      <c r="BM30" s="26"/>
      <c r="BN30" s="205" t="s">
        <v>120</v>
      </c>
      <c r="BO30" s="206"/>
      <c r="BP30" s="206"/>
      <c r="BQ30" s="206"/>
      <c r="BR30" s="206"/>
      <c r="BS30" s="206"/>
      <c r="BT30" s="206"/>
      <c r="BU30" s="206"/>
      <c r="BV30" s="206"/>
      <c r="BW30" s="206"/>
      <c r="BX30" s="206"/>
      <c r="BY30" s="206"/>
      <c r="BZ30" s="206"/>
      <c r="CA30" s="206"/>
      <c r="CB30" s="206"/>
      <c r="CC30" s="206"/>
      <c r="CD30" s="206"/>
      <c r="CE30" s="206"/>
      <c r="CF30" s="206"/>
      <c r="CG30" s="206"/>
      <c r="CH30" s="206"/>
      <c r="CI30" s="206"/>
      <c r="CJ30" s="206"/>
      <c r="CK30" s="207"/>
    </row>
    <row r="31" spans="2:140" ht="8.25" customHeight="1">
      <c r="O31" s="26"/>
      <c r="P31" s="208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10"/>
      <c r="BA31" s="135"/>
      <c r="BM31" s="26"/>
      <c r="BN31" s="208"/>
      <c r="BO31" s="209"/>
      <c r="BP31" s="209"/>
      <c r="BQ31" s="209"/>
      <c r="BR31" s="209"/>
      <c r="BS31" s="209"/>
      <c r="BT31" s="209"/>
      <c r="BU31" s="209"/>
      <c r="BV31" s="209"/>
      <c r="BW31" s="209"/>
      <c r="BX31" s="209"/>
      <c r="BY31" s="209"/>
      <c r="BZ31" s="209"/>
      <c r="CA31" s="209"/>
      <c r="CB31" s="209"/>
      <c r="CC31" s="209"/>
      <c r="CD31" s="209"/>
      <c r="CE31" s="209"/>
      <c r="CF31" s="209"/>
      <c r="CG31" s="209"/>
      <c r="CH31" s="209"/>
      <c r="CI31" s="209"/>
      <c r="CJ31" s="209"/>
      <c r="CK31" s="210"/>
    </row>
    <row r="32" spans="2:140" ht="8.25" customHeight="1">
      <c r="O32" s="26"/>
      <c r="AM32" s="26"/>
      <c r="AY32" s="28"/>
      <c r="AZ32" s="28"/>
      <c r="BA32" s="136"/>
      <c r="BB32" s="28"/>
      <c r="BM32" s="26"/>
      <c r="CK32" s="26"/>
    </row>
    <row r="33" spans="5:101" ht="8.25" customHeight="1">
      <c r="J33" s="24"/>
      <c r="K33" s="24"/>
      <c r="L33" s="24"/>
      <c r="M33" s="24"/>
      <c r="N33" s="24"/>
      <c r="O33" s="25"/>
      <c r="P33" s="24"/>
      <c r="Q33" s="24"/>
      <c r="R33" s="24"/>
      <c r="S33" s="24"/>
      <c r="T33" s="24"/>
      <c r="U33" s="24"/>
      <c r="AH33" s="24"/>
      <c r="AI33" s="24"/>
      <c r="AJ33" s="24"/>
      <c r="AK33" s="24"/>
      <c r="AL33" s="24"/>
      <c r="AM33" s="25"/>
      <c r="AN33" s="24"/>
      <c r="AO33" s="24"/>
      <c r="AP33" s="24"/>
      <c r="AQ33" s="24"/>
      <c r="AR33" s="24"/>
      <c r="AS33" s="24"/>
      <c r="AY33" s="28"/>
      <c r="AZ33" s="28"/>
      <c r="BA33" s="136"/>
      <c r="BB33" s="28"/>
      <c r="BH33" s="24"/>
      <c r="BI33" s="24"/>
      <c r="BJ33" s="24"/>
      <c r="BK33" s="24"/>
      <c r="BL33" s="24"/>
      <c r="BM33" s="25"/>
      <c r="BN33" s="24"/>
      <c r="BO33" s="24"/>
      <c r="BP33" s="24"/>
      <c r="BQ33" s="24"/>
      <c r="BR33" s="24"/>
      <c r="BS33" s="24"/>
      <c r="CF33" s="24"/>
      <c r="CG33" s="24"/>
      <c r="CH33" s="24"/>
      <c r="CI33" s="24"/>
      <c r="CJ33" s="24"/>
      <c r="CK33" s="25"/>
      <c r="CL33" s="24"/>
      <c r="CM33" s="24"/>
      <c r="CN33" s="24"/>
      <c r="CO33" s="24"/>
      <c r="CP33" s="24"/>
      <c r="CQ33" s="24"/>
    </row>
    <row r="34" spans="5:101" ht="18" customHeight="1">
      <c r="I34" s="26"/>
      <c r="J34" s="205" t="s">
        <v>82</v>
      </c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7"/>
      <c r="AG34" s="26"/>
      <c r="AH34" s="205" t="s">
        <v>115</v>
      </c>
      <c r="AI34" s="206"/>
      <c r="AJ34" s="206"/>
      <c r="AK34" s="206"/>
      <c r="AL34" s="206"/>
      <c r="AM34" s="206"/>
      <c r="AN34" s="206"/>
      <c r="AO34" s="206"/>
      <c r="AP34" s="206"/>
      <c r="AQ34" s="206"/>
      <c r="AR34" s="206"/>
      <c r="AS34" s="207"/>
      <c r="BA34" s="135"/>
      <c r="BG34" s="26"/>
      <c r="BH34" s="205" t="s">
        <v>90</v>
      </c>
      <c r="BI34" s="206"/>
      <c r="BJ34" s="206"/>
      <c r="BK34" s="206"/>
      <c r="BL34" s="206"/>
      <c r="BM34" s="206"/>
      <c r="BN34" s="206"/>
      <c r="BO34" s="206"/>
      <c r="BP34" s="206"/>
      <c r="BQ34" s="206"/>
      <c r="BR34" s="206"/>
      <c r="BS34" s="207"/>
      <c r="CE34" s="26"/>
      <c r="CF34" s="205" t="s">
        <v>92</v>
      </c>
      <c r="CG34" s="206"/>
      <c r="CH34" s="206"/>
      <c r="CI34" s="206"/>
      <c r="CJ34" s="206"/>
      <c r="CK34" s="206"/>
      <c r="CL34" s="206"/>
      <c r="CM34" s="206"/>
      <c r="CN34" s="206"/>
      <c r="CO34" s="206"/>
      <c r="CP34" s="206"/>
      <c r="CQ34" s="207"/>
    </row>
    <row r="35" spans="5:101" ht="18" customHeight="1">
      <c r="G35" s="24"/>
      <c r="H35" s="24"/>
      <c r="I35" s="25"/>
      <c r="J35" s="24"/>
      <c r="K35" s="24"/>
      <c r="L35" s="24"/>
      <c r="S35" s="24"/>
      <c r="T35" s="24"/>
      <c r="U35" s="25"/>
      <c r="V35" s="24"/>
      <c r="W35" s="24"/>
      <c r="X35" s="24"/>
      <c r="AE35" s="29"/>
      <c r="AF35" s="29"/>
      <c r="AG35" s="30"/>
      <c r="AH35" s="29"/>
      <c r="AI35" s="29"/>
      <c r="AJ35" s="29"/>
      <c r="AQ35" s="24"/>
      <c r="AR35" s="24"/>
      <c r="AS35" s="25"/>
      <c r="AT35" s="24"/>
      <c r="AU35" s="24"/>
      <c r="AV35" s="24"/>
      <c r="BA35" s="135"/>
      <c r="BE35" s="24"/>
      <c r="BF35" s="24"/>
      <c r="BG35" s="25"/>
      <c r="BH35" s="24"/>
      <c r="BI35" s="24"/>
      <c r="BJ35" s="24"/>
      <c r="BQ35" s="24"/>
      <c r="BR35" s="24"/>
      <c r="BS35" s="25"/>
      <c r="BT35" s="24"/>
      <c r="BU35" s="24"/>
      <c r="BV35" s="24"/>
      <c r="CC35" s="24"/>
      <c r="CD35" s="24"/>
      <c r="CE35" s="25"/>
      <c r="CF35" s="24"/>
      <c r="CG35" s="24"/>
      <c r="CH35" s="24"/>
      <c r="CO35" s="24"/>
      <c r="CP35" s="24"/>
      <c r="CQ35" s="25"/>
      <c r="CR35" s="24"/>
      <c r="CS35" s="24"/>
      <c r="CT35" s="24"/>
    </row>
    <row r="36" spans="5:101" ht="18" customHeight="1">
      <c r="F36" s="26"/>
      <c r="G36" s="205" t="s">
        <v>112</v>
      </c>
      <c r="H36" s="206"/>
      <c r="I36" s="206"/>
      <c r="J36" s="206"/>
      <c r="K36" s="206"/>
      <c r="L36" s="207"/>
      <c r="M36" s="31"/>
      <c r="R36" s="26"/>
      <c r="S36" s="205" t="s">
        <v>71</v>
      </c>
      <c r="T36" s="206"/>
      <c r="U36" s="206"/>
      <c r="V36" s="206"/>
      <c r="W36" s="206"/>
      <c r="X36" s="207"/>
      <c r="Y36" s="31"/>
      <c r="Z36" s="31"/>
      <c r="AD36" s="26"/>
      <c r="AE36" s="205" t="s">
        <v>113</v>
      </c>
      <c r="AF36" s="206"/>
      <c r="AG36" s="206"/>
      <c r="AH36" s="206"/>
      <c r="AI36" s="206"/>
      <c r="AJ36" s="207"/>
      <c r="AP36" s="26"/>
      <c r="AQ36" s="205" t="s">
        <v>114</v>
      </c>
      <c r="AR36" s="206"/>
      <c r="AS36" s="206"/>
      <c r="AT36" s="206"/>
      <c r="AU36" s="206"/>
      <c r="AV36" s="207"/>
      <c r="BA36" s="135"/>
      <c r="BC36" s="31"/>
      <c r="BD36" s="32"/>
      <c r="BE36" s="205" t="s">
        <v>117</v>
      </c>
      <c r="BF36" s="206"/>
      <c r="BG36" s="206"/>
      <c r="BH36" s="206"/>
      <c r="BI36" s="206"/>
      <c r="BJ36" s="207"/>
      <c r="BP36" s="26"/>
      <c r="BQ36" s="205" t="s">
        <v>118</v>
      </c>
      <c r="BR36" s="206"/>
      <c r="BS36" s="206"/>
      <c r="BT36" s="206"/>
      <c r="BU36" s="206"/>
      <c r="BV36" s="207"/>
      <c r="CB36" s="26"/>
      <c r="CC36" s="205" t="s">
        <v>119</v>
      </c>
      <c r="CD36" s="206"/>
      <c r="CE36" s="206"/>
      <c r="CF36" s="206"/>
      <c r="CG36" s="206"/>
      <c r="CH36" s="207"/>
      <c r="CI36" s="31"/>
      <c r="CN36" s="26"/>
      <c r="CO36" s="205" t="s">
        <v>88</v>
      </c>
      <c r="CP36" s="206"/>
      <c r="CQ36" s="206"/>
      <c r="CR36" s="206"/>
      <c r="CS36" s="206"/>
      <c r="CT36" s="207"/>
    </row>
    <row r="37" spans="5:101" ht="18" customHeight="1">
      <c r="F37" s="25"/>
      <c r="L37" s="25"/>
      <c r="R37" s="25"/>
      <c r="X37" s="25"/>
      <c r="AD37" s="25"/>
      <c r="AJ37" s="25"/>
      <c r="AP37" s="25"/>
      <c r="AV37" s="25"/>
      <c r="BA37" s="135"/>
      <c r="BD37" s="25"/>
      <c r="BJ37" s="25"/>
      <c r="BP37" s="25"/>
      <c r="BV37" s="25"/>
      <c r="CB37" s="25"/>
      <c r="CH37" s="25"/>
      <c r="CN37" s="25"/>
      <c r="CT37" s="25"/>
    </row>
    <row r="38" spans="5:101" ht="18" customHeight="1">
      <c r="E38" s="211" t="s">
        <v>31</v>
      </c>
      <c r="F38" s="211"/>
      <c r="G38" s="211"/>
      <c r="H38" s="211"/>
      <c r="K38" s="211" t="s">
        <v>32</v>
      </c>
      <c r="L38" s="211"/>
      <c r="M38" s="211"/>
      <c r="N38" s="211"/>
      <c r="Q38" s="211" t="s">
        <v>33</v>
      </c>
      <c r="R38" s="211"/>
      <c r="S38" s="211"/>
      <c r="T38" s="211"/>
      <c r="W38" s="211" t="s">
        <v>34</v>
      </c>
      <c r="X38" s="211"/>
      <c r="Y38" s="211"/>
      <c r="Z38" s="211"/>
      <c r="AC38" s="211" t="s">
        <v>35</v>
      </c>
      <c r="AD38" s="211"/>
      <c r="AE38" s="211"/>
      <c r="AF38" s="211"/>
      <c r="AI38" s="211" t="s">
        <v>36</v>
      </c>
      <c r="AJ38" s="211"/>
      <c r="AK38" s="211"/>
      <c r="AL38" s="211"/>
      <c r="AO38" s="211" t="s">
        <v>37</v>
      </c>
      <c r="AP38" s="211"/>
      <c r="AQ38" s="211"/>
      <c r="AR38" s="211"/>
      <c r="AU38" s="211" t="s">
        <v>38</v>
      </c>
      <c r="AV38" s="211"/>
      <c r="AW38" s="211"/>
      <c r="AX38" s="211"/>
      <c r="BA38" s="135"/>
      <c r="BC38" s="211" t="s">
        <v>39</v>
      </c>
      <c r="BD38" s="211"/>
      <c r="BE38" s="211"/>
      <c r="BF38" s="211"/>
      <c r="BI38" s="211" t="s">
        <v>40</v>
      </c>
      <c r="BJ38" s="211"/>
      <c r="BK38" s="211"/>
      <c r="BL38" s="211"/>
      <c r="BO38" s="211" t="s">
        <v>41</v>
      </c>
      <c r="BP38" s="211"/>
      <c r="BQ38" s="211"/>
      <c r="BR38" s="211"/>
      <c r="BU38" s="211" t="s">
        <v>42</v>
      </c>
      <c r="BV38" s="211"/>
      <c r="BW38" s="211"/>
      <c r="BX38" s="211"/>
      <c r="CA38" s="211" t="s">
        <v>43</v>
      </c>
      <c r="CB38" s="211"/>
      <c r="CC38" s="211"/>
      <c r="CD38" s="211"/>
      <c r="CG38" s="211" t="s">
        <v>44</v>
      </c>
      <c r="CH38" s="211"/>
      <c r="CI38" s="211"/>
      <c r="CJ38" s="211"/>
      <c r="CM38" s="211" t="s">
        <v>45</v>
      </c>
      <c r="CN38" s="211"/>
      <c r="CO38" s="211"/>
      <c r="CP38" s="211"/>
      <c r="CS38" s="211" t="s">
        <v>46</v>
      </c>
      <c r="CT38" s="211"/>
      <c r="CU38" s="211"/>
      <c r="CV38" s="211"/>
    </row>
    <row r="39" spans="5:101" ht="18" customHeight="1">
      <c r="E39" s="204"/>
      <c r="F39" s="204"/>
      <c r="G39" s="204"/>
      <c r="H39" s="204"/>
      <c r="I39" s="19"/>
      <c r="J39" s="19"/>
      <c r="K39" s="204"/>
      <c r="L39" s="204"/>
      <c r="M39" s="204"/>
      <c r="N39" s="204"/>
      <c r="O39" s="19"/>
      <c r="P39" s="19"/>
      <c r="Q39" s="204"/>
      <c r="R39" s="204"/>
      <c r="S39" s="204"/>
      <c r="T39" s="204"/>
      <c r="U39" s="19"/>
      <c r="V39" s="19"/>
      <c r="W39" s="204"/>
      <c r="X39" s="204"/>
      <c r="Y39" s="204"/>
      <c r="Z39" s="204"/>
      <c r="AA39" s="19"/>
      <c r="AB39" s="19"/>
      <c r="AC39" s="204"/>
      <c r="AD39" s="204"/>
      <c r="AE39" s="204"/>
      <c r="AF39" s="204"/>
      <c r="AG39" s="19"/>
      <c r="AH39" s="19"/>
      <c r="AI39" s="204"/>
      <c r="AJ39" s="204"/>
      <c r="AK39" s="204"/>
      <c r="AL39" s="204"/>
      <c r="AM39" s="19"/>
      <c r="AN39" s="19"/>
      <c r="AO39" s="204"/>
      <c r="AP39" s="204"/>
      <c r="AQ39" s="204"/>
      <c r="AR39" s="204"/>
      <c r="AS39" s="19"/>
      <c r="AT39" s="19"/>
      <c r="AU39" s="204"/>
      <c r="AV39" s="204"/>
      <c r="AW39" s="204"/>
      <c r="AX39" s="204"/>
      <c r="AY39" s="19"/>
      <c r="AZ39" s="19"/>
      <c r="BA39" s="137"/>
      <c r="BB39" s="19"/>
      <c r="BC39" s="204"/>
      <c r="BD39" s="204"/>
      <c r="BE39" s="204"/>
      <c r="BF39" s="204"/>
      <c r="BG39" s="19"/>
      <c r="BH39" s="19"/>
      <c r="BI39" s="204"/>
      <c r="BJ39" s="204"/>
      <c r="BK39" s="204"/>
      <c r="BL39" s="204"/>
      <c r="BM39" s="19"/>
      <c r="BN39" s="19"/>
      <c r="BO39" s="204"/>
      <c r="BP39" s="204"/>
      <c r="BQ39" s="204"/>
      <c r="BR39" s="204"/>
      <c r="BS39" s="19"/>
      <c r="BT39" s="19"/>
      <c r="BU39" s="204"/>
      <c r="BV39" s="204"/>
      <c r="BW39" s="204"/>
      <c r="BX39" s="204"/>
      <c r="BY39" s="19"/>
      <c r="BZ39" s="19"/>
      <c r="CA39" s="204"/>
      <c r="CB39" s="204"/>
      <c r="CC39" s="204"/>
      <c r="CD39" s="204"/>
      <c r="CE39" s="19"/>
      <c r="CF39" s="19"/>
      <c r="CG39" s="204"/>
      <c r="CH39" s="204"/>
      <c r="CI39" s="204"/>
      <c r="CJ39" s="204"/>
      <c r="CK39" s="19"/>
      <c r="CL39" s="19"/>
      <c r="CM39" s="204"/>
      <c r="CN39" s="204"/>
      <c r="CO39" s="204"/>
      <c r="CP39" s="204"/>
      <c r="CQ39" s="19"/>
      <c r="CR39" s="19"/>
      <c r="CS39" s="213"/>
      <c r="CT39" s="213"/>
      <c r="CU39" s="213"/>
      <c r="CV39" s="213"/>
      <c r="CW39" s="20"/>
    </row>
    <row r="40" spans="5:101" ht="18" customHeight="1">
      <c r="E40" s="204"/>
      <c r="F40" s="204"/>
      <c r="G40" s="204"/>
      <c r="H40" s="204"/>
      <c r="I40" s="19"/>
      <c r="J40" s="19"/>
      <c r="K40" s="204"/>
      <c r="L40" s="204"/>
      <c r="M40" s="204"/>
      <c r="N40" s="204"/>
      <c r="O40" s="19"/>
      <c r="P40" s="19"/>
      <c r="Q40" s="204"/>
      <c r="R40" s="204"/>
      <c r="S40" s="204"/>
      <c r="T40" s="204"/>
      <c r="U40" s="19"/>
      <c r="V40" s="19"/>
      <c r="W40" s="204"/>
      <c r="X40" s="204"/>
      <c r="Y40" s="204"/>
      <c r="Z40" s="204"/>
      <c r="AA40" s="19"/>
      <c r="AB40" s="19"/>
      <c r="AC40" s="204"/>
      <c r="AD40" s="204"/>
      <c r="AE40" s="204"/>
      <c r="AF40" s="204"/>
      <c r="AG40" s="19"/>
      <c r="AH40" s="19"/>
      <c r="AI40" s="204"/>
      <c r="AJ40" s="204"/>
      <c r="AK40" s="204"/>
      <c r="AL40" s="204"/>
      <c r="AM40" s="19"/>
      <c r="AN40" s="19"/>
      <c r="AO40" s="204"/>
      <c r="AP40" s="204"/>
      <c r="AQ40" s="204"/>
      <c r="AR40" s="204"/>
      <c r="AS40" s="19"/>
      <c r="AT40" s="19"/>
      <c r="AU40" s="204"/>
      <c r="AV40" s="204"/>
      <c r="AW40" s="204"/>
      <c r="AX40" s="204"/>
      <c r="AY40" s="19"/>
      <c r="AZ40" s="19"/>
      <c r="BA40" s="137"/>
      <c r="BB40" s="19"/>
      <c r="BC40" s="204"/>
      <c r="BD40" s="204"/>
      <c r="BE40" s="204"/>
      <c r="BF40" s="204"/>
      <c r="BG40" s="19"/>
      <c r="BH40" s="19"/>
      <c r="BI40" s="204"/>
      <c r="BJ40" s="204"/>
      <c r="BK40" s="204"/>
      <c r="BL40" s="204"/>
      <c r="BM40" s="19"/>
      <c r="BN40" s="19"/>
      <c r="BO40" s="204"/>
      <c r="BP40" s="204"/>
      <c r="BQ40" s="204"/>
      <c r="BR40" s="204"/>
      <c r="BS40" s="19"/>
      <c r="BT40" s="19"/>
      <c r="BU40" s="204"/>
      <c r="BV40" s="204"/>
      <c r="BW40" s="204"/>
      <c r="BX40" s="204"/>
      <c r="BY40" s="19"/>
      <c r="BZ40" s="19"/>
      <c r="CA40" s="204"/>
      <c r="CB40" s="204"/>
      <c r="CC40" s="204"/>
      <c r="CD40" s="204"/>
      <c r="CE40" s="19"/>
      <c r="CF40" s="19"/>
      <c r="CG40" s="204"/>
      <c r="CH40" s="204"/>
      <c r="CI40" s="204"/>
      <c r="CJ40" s="204"/>
      <c r="CK40" s="19"/>
      <c r="CL40" s="19"/>
      <c r="CM40" s="204"/>
      <c r="CN40" s="204"/>
      <c r="CO40" s="204"/>
      <c r="CP40" s="204"/>
      <c r="CQ40" s="19"/>
      <c r="CR40" s="19"/>
      <c r="CS40" s="213"/>
      <c r="CT40" s="213"/>
      <c r="CU40" s="213"/>
      <c r="CV40" s="213"/>
      <c r="CW40" s="20"/>
    </row>
    <row r="41" spans="5:101" ht="18" customHeight="1">
      <c r="E41" s="204"/>
      <c r="F41" s="204"/>
      <c r="G41" s="204"/>
      <c r="H41" s="204"/>
      <c r="I41" s="19"/>
      <c r="J41" s="19"/>
      <c r="K41" s="204"/>
      <c r="L41" s="204"/>
      <c r="M41" s="204"/>
      <c r="N41" s="204"/>
      <c r="O41" s="19"/>
      <c r="P41" s="19"/>
      <c r="Q41" s="204"/>
      <c r="R41" s="204"/>
      <c r="S41" s="204"/>
      <c r="T41" s="204"/>
      <c r="U41" s="19"/>
      <c r="V41" s="19"/>
      <c r="W41" s="204"/>
      <c r="X41" s="204"/>
      <c r="Y41" s="204"/>
      <c r="Z41" s="204"/>
      <c r="AA41" s="19"/>
      <c r="AB41" s="19"/>
      <c r="AC41" s="204"/>
      <c r="AD41" s="204"/>
      <c r="AE41" s="204"/>
      <c r="AF41" s="204"/>
      <c r="AG41" s="19"/>
      <c r="AH41" s="19"/>
      <c r="AI41" s="204"/>
      <c r="AJ41" s="204"/>
      <c r="AK41" s="204"/>
      <c r="AL41" s="204"/>
      <c r="AM41" s="19"/>
      <c r="AN41" s="19"/>
      <c r="AO41" s="204"/>
      <c r="AP41" s="204"/>
      <c r="AQ41" s="204"/>
      <c r="AR41" s="204"/>
      <c r="AS41" s="19"/>
      <c r="AT41" s="19"/>
      <c r="AU41" s="204"/>
      <c r="AV41" s="204"/>
      <c r="AW41" s="204"/>
      <c r="AX41" s="204"/>
      <c r="AY41" s="19"/>
      <c r="AZ41" s="19"/>
      <c r="BA41" s="137"/>
      <c r="BB41" s="19"/>
      <c r="BC41" s="204"/>
      <c r="BD41" s="204"/>
      <c r="BE41" s="204"/>
      <c r="BF41" s="204"/>
      <c r="BG41" s="19"/>
      <c r="BH41" s="19"/>
      <c r="BI41" s="204"/>
      <c r="BJ41" s="204"/>
      <c r="BK41" s="204"/>
      <c r="BL41" s="204"/>
      <c r="BM41" s="19"/>
      <c r="BN41" s="19"/>
      <c r="BO41" s="204"/>
      <c r="BP41" s="204"/>
      <c r="BQ41" s="204"/>
      <c r="BR41" s="204"/>
      <c r="BS41" s="19"/>
      <c r="BT41" s="19"/>
      <c r="BU41" s="204"/>
      <c r="BV41" s="204"/>
      <c r="BW41" s="204"/>
      <c r="BX41" s="204"/>
      <c r="BY41" s="19"/>
      <c r="BZ41" s="19"/>
      <c r="CA41" s="204"/>
      <c r="CB41" s="204"/>
      <c r="CC41" s="204"/>
      <c r="CD41" s="204"/>
      <c r="CE41" s="19"/>
      <c r="CF41" s="19"/>
      <c r="CG41" s="204"/>
      <c r="CH41" s="204"/>
      <c r="CI41" s="204"/>
      <c r="CJ41" s="204"/>
      <c r="CK41" s="19"/>
      <c r="CL41" s="19"/>
      <c r="CM41" s="204"/>
      <c r="CN41" s="204"/>
      <c r="CO41" s="204"/>
      <c r="CP41" s="204"/>
      <c r="CQ41" s="19"/>
      <c r="CR41" s="19"/>
      <c r="CS41" s="213"/>
      <c r="CT41" s="213"/>
      <c r="CU41" s="213"/>
      <c r="CV41" s="213"/>
      <c r="CW41" s="20"/>
    </row>
    <row r="42" spans="5:101" ht="18" customHeight="1">
      <c r="E42" s="204"/>
      <c r="F42" s="204"/>
      <c r="G42" s="204"/>
      <c r="H42" s="204"/>
      <c r="I42" s="19"/>
      <c r="J42" s="19"/>
      <c r="K42" s="204"/>
      <c r="L42" s="204"/>
      <c r="M42" s="204"/>
      <c r="N42" s="204"/>
      <c r="O42" s="19"/>
      <c r="P42" s="19"/>
      <c r="Q42" s="204"/>
      <c r="R42" s="204"/>
      <c r="S42" s="204"/>
      <c r="T42" s="204"/>
      <c r="U42" s="19"/>
      <c r="V42" s="19"/>
      <c r="W42" s="204"/>
      <c r="X42" s="204"/>
      <c r="Y42" s="204"/>
      <c r="Z42" s="204"/>
      <c r="AA42" s="19"/>
      <c r="AB42" s="19"/>
      <c r="AC42" s="204"/>
      <c r="AD42" s="204"/>
      <c r="AE42" s="204"/>
      <c r="AF42" s="204"/>
      <c r="AG42" s="19"/>
      <c r="AH42" s="19"/>
      <c r="AI42" s="204"/>
      <c r="AJ42" s="204"/>
      <c r="AK42" s="204"/>
      <c r="AL42" s="204"/>
      <c r="AM42" s="19"/>
      <c r="AN42" s="19"/>
      <c r="AO42" s="204"/>
      <c r="AP42" s="204"/>
      <c r="AQ42" s="204"/>
      <c r="AR42" s="204"/>
      <c r="AS42" s="19"/>
      <c r="AT42" s="19"/>
      <c r="AU42" s="204"/>
      <c r="AV42" s="204"/>
      <c r="AW42" s="204"/>
      <c r="AX42" s="204"/>
      <c r="AY42" s="19"/>
      <c r="AZ42" s="19"/>
      <c r="BA42" s="137"/>
      <c r="BB42" s="19"/>
      <c r="BC42" s="204"/>
      <c r="BD42" s="204"/>
      <c r="BE42" s="204"/>
      <c r="BF42" s="204"/>
      <c r="BG42" s="19"/>
      <c r="BH42" s="19"/>
      <c r="BI42" s="204"/>
      <c r="BJ42" s="204"/>
      <c r="BK42" s="204"/>
      <c r="BL42" s="204"/>
      <c r="BM42" s="19"/>
      <c r="BN42" s="19"/>
      <c r="BO42" s="204"/>
      <c r="BP42" s="204"/>
      <c r="BQ42" s="204"/>
      <c r="BR42" s="204"/>
      <c r="BS42" s="19"/>
      <c r="BT42" s="19"/>
      <c r="BU42" s="204"/>
      <c r="BV42" s="204"/>
      <c r="BW42" s="204"/>
      <c r="BX42" s="204"/>
      <c r="BY42" s="19"/>
      <c r="BZ42" s="19"/>
      <c r="CA42" s="204"/>
      <c r="CB42" s="204"/>
      <c r="CC42" s="204"/>
      <c r="CD42" s="204"/>
      <c r="CE42" s="19"/>
      <c r="CF42" s="19"/>
      <c r="CG42" s="204"/>
      <c r="CH42" s="204"/>
      <c r="CI42" s="204"/>
      <c r="CJ42" s="204"/>
      <c r="CK42" s="19"/>
      <c r="CL42" s="19"/>
      <c r="CM42" s="204"/>
      <c r="CN42" s="204"/>
      <c r="CO42" s="204"/>
      <c r="CP42" s="204"/>
      <c r="CQ42" s="19"/>
      <c r="CR42" s="19"/>
      <c r="CS42" s="213"/>
      <c r="CT42" s="213"/>
      <c r="CU42" s="213"/>
      <c r="CV42" s="213"/>
      <c r="CW42" s="20"/>
    </row>
    <row r="43" spans="5:101" ht="18" customHeight="1">
      <c r="E43" s="204"/>
      <c r="F43" s="204"/>
      <c r="G43" s="204"/>
      <c r="H43" s="204"/>
      <c r="I43" s="19"/>
      <c r="J43" s="19"/>
      <c r="K43" s="204"/>
      <c r="L43" s="204"/>
      <c r="M43" s="204"/>
      <c r="N43" s="204"/>
      <c r="O43" s="19"/>
      <c r="P43" s="19"/>
      <c r="Q43" s="204"/>
      <c r="R43" s="204"/>
      <c r="S43" s="204"/>
      <c r="T43" s="204"/>
      <c r="U43" s="19"/>
      <c r="V43" s="19"/>
      <c r="W43" s="204"/>
      <c r="X43" s="204"/>
      <c r="Y43" s="204"/>
      <c r="Z43" s="204"/>
      <c r="AA43" s="19"/>
      <c r="AB43" s="19"/>
      <c r="AC43" s="204"/>
      <c r="AD43" s="204"/>
      <c r="AE43" s="204"/>
      <c r="AF43" s="204"/>
      <c r="AG43" s="19"/>
      <c r="AH43" s="19"/>
      <c r="AI43" s="204"/>
      <c r="AJ43" s="204"/>
      <c r="AK43" s="204"/>
      <c r="AL43" s="204"/>
      <c r="AM43" s="19"/>
      <c r="AN43" s="19"/>
      <c r="AO43" s="204"/>
      <c r="AP43" s="204"/>
      <c r="AQ43" s="204"/>
      <c r="AR43" s="204"/>
      <c r="AS43" s="19"/>
      <c r="AT43" s="19"/>
      <c r="AU43" s="204"/>
      <c r="AV43" s="204"/>
      <c r="AW43" s="204"/>
      <c r="AX43" s="204"/>
      <c r="AY43" s="19"/>
      <c r="AZ43" s="19"/>
      <c r="BA43" s="137"/>
      <c r="BB43" s="19"/>
      <c r="BC43" s="204"/>
      <c r="BD43" s="204"/>
      <c r="BE43" s="204"/>
      <c r="BF43" s="204"/>
      <c r="BG43" s="19"/>
      <c r="BH43" s="19"/>
      <c r="BI43" s="204"/>
      <c r="BJ43" s="204"/>
      <c r="BK43" s="204"/>
      <c r="BL43" s="204"/>
      <c r="BM43" s="19"/>
      <c r="BN43" s="19"/>
      <c r="BO43" s="204"/>
      <c r="BP43" s="204"/>
      <c r="BQ43" s="204"/>
      <c r="BR43" s="204"/>
      <c r="BS43" s="19"/>
      <c r="BT43" s="19"/>
      <c r="BU43" s="204"/>
      <c r="BV43" s="204"/>
      <c r="BW43" s="204"/>
      <c r="BX43" s="204"/>
      <c r="BY43" s="19"/>
      <c r="BZ43" s="19"/>
      <c r="CA43" s="204"/>
      <c r="CB43" s="204"/>
      <c r="CC43" s="204"/>
      <c r="CD43" s="204"/>
      <c r="CE43" s="19"/>
      <c r="CF43" s="19"/>
      <c r="CG43" s="204"/>
      <c r="CH43" s="204"/>
      <c r="CI43" s="204"/>
      <c r="CJ43" s="204"/>
      <c r="CK43" s="19"/>
      <c r="CL43" s="19"/>
      <c r="CM43" s="204"/>
      <c r="CN43" s="204"/>
      <c r="CO43" s="204"/>
      <c r="CP43" s="204"/>
      <c r="CQ43" s="19"/>
      <c r="CR43" s="19"/>
      <c r="CS43" s="213"/>
      <c r="CT43" s="213"/>
      <c r="CU43" s="213"/>
      <c r="CV43" s="213"/>
      <c r="CW43" s="20"/>
    </row>
    <row r="44" spans="5:101" ht="18" customHeight="1">
      <c r="E44" s="204"/>
      <c r="F44" s="204"/>
      <c r="G44" s="204"/>
      <c r="H44" s="204"/>
      <c r="I44" s="19"/>
      <c r="J44" s="19"/>
      <c r="K44" s="204"/>
      <c r="L44" s="204"/>
      <c r="M44" s="204"/>
      <c r="N44" s="204"/>
      <c r="O44" s="19"/>
      <c r="P44" s="19"/>
      <c r="Q44" s="204"/>
      <c r="R44" s="204"/>
      <c r="S44" s="204"/>
      <c r="T44" s="204"/>
      <c r="U44" s="19"/>
      <c r="V44" s="19"/>
      <c r="W44" s="204"/>
      <c r="X44" s="204"/>
      <c r="Y44" s="204"/>
      <c r="Z44" s="204"/>
      <c r="AA44" s="19"/>
      <c r="AB44" s="19"/>
      <c r="AC44" s="204"/>
      <c r="AD44" s="204"/>
      <c r="AE44" s="204"/>
      <c r="AF44" s="204"/>
      <c r="AG44" s="19"/>
      <c r="AH44" s="19"/>
      <c r="AI44" s="204"/>
      <c r="AJ44" s="204"/>
      <c r="AK44" s="204"/>
      <c r="AL44" s="204"/>
      <c r="AM44" s="19"/>
      <c r="AN44" s="19"/>
      <c r="AO44" s="204"/>
      <c r="AP44" s="204"/>
      <c r="AQ44" s="204"/>
      <c r="AR44" s="204"/>
      <c r="AS44" s="19"/>
      <c r="AT44" s="19"/>
      <c r="AU44" s="204"/>
      <c r="AV44" s="204"/>
      <c r="AW44" s="204"/>
      <c r="AX44" s="204"/>
      <c r="AY44" s="19"/>
      <c r="AZ44" s="19"/>
      <c r="BA44" s="137"/>
      <c r="BB44" s="19"/>
      <c r="BC44" s="204"/>
      <c r="BD44" s="204"/>
      <c r="BE44" s="204"/>
      <c r="BF44" s="204"/>
      <c r="BG44" s="19"/>
      <c r="BH44" s="19"/>
      <c r="BI44" s="204"/>
      <c r="BJ44" s="204"/>
      <c r="BK44" s="204"/>
      <c r="BL44" s="204"/>
      <c r="BM44" s="19"/>
      <c r="BN44" s="19"/>
      <c r="BO44" s="204"/>
      <c r="BP44" s="204"/>
      <c r="BQ44" s="204"/>
      <c r="BR44" s="204"/>
      <c r="BS44" s="19"/>
      <c r="BT44" s="19"/>
      <c r="BU44" s="204"/>
      <c r="BV44" s="204"/>
      <c r="BW44" s="204"/>
      <c r="BX44" s="204"/>
      <c r="BY44" s="19"/>
      <c r="BZ44" s="19"/>
      <c r="CA44" s="204"/>
      <c r="CB44" s="204"/>
      <c r="CC44" s="204"/>
      <c r="CD44" s="204"/>
      <c r="CE44" s="19"/>
      <c r="CF44" s="19"/>
      <c r="CG44" s="204"/>
      <c r="CH44" s="204"/>
      <c r="CI44" s="204"/>
      <c r="CJ44" s="204"/>
      <c r="CK44" s="19"/>
      <c r="CL44" s="19"/>
      <c r="CM44" s="204"/>
      <c r="CN44" s="204"/>
      <c r="CO44" s="204"/>
      <c r="CP44" s="204"/>
      <c r="CQ44" s="19"/>
      <c r="CR44" s="19"/>
      <c r="CS44" s="213"/>
      <c r="CT44" s="213"/>
      <c r="CU44" s="213"/>
      <c r="CV44" s="213"/>
      <c r="CW44" s="20"/>
    </row>
    <row r="45" spans="5:101" ht="18" customHeight="1">
      <c r="E45" s="204"/>
      <c r="F45" s="204"/>
      <c r="G45" s="204"/>
      <c r="H45" s="204"/>
      <c r="I45" s="19"/>
      <c r="J45" s="19"/>
      <c r="K45" s="204"/>
      <c r="L45" s="204"/>
      <c r="M45" s="204"/>
      <c r="N45" s="204"/>
      <c r="O45" s="19"/>
      <c r="P45" s="19"/>
      <c r="Q45" s="204"/>
      <c r="R45" s="204"/>
      <c r="S45" s="204"/>
      <c r="T45" s="204"/>
      <c r="U45" s="19"/>
      <c r="V45" s="19"/>
      <c r="W45" s="204"/>
      <c r="X45" s="204"/>
      <c r="Y45" s="204"/>
      <c r="Z45" s="204"/>
      <c r="AA45" s="19"/>
      <c r="AB45" s="19"/>
      <c r="AC45" s="204"/>
      <c r="AD45" s="204"/>
      <c r="AE45" s="204"/>
      <c r="AF45" s="204"/>
      <c r="AG45" s="19"/>
      <c r="AH45" s="19"/>
      <c r="AI45" s="204"/>
      <c r="AJ45" s="204"/>
      <c r="AK45" s="204"/>
      <c r="AL45" s="204"/>
      <c r="AM45" s="19"/>
      <c r="AN45" s="19"/>
      <c r="AO45" s="204"/>
      <c r="AP45" s="204"/>
      <c r="AQ45" s="204"/>
      <c r="AR45" s="204"/>
      <c r="AS45" s="19"/>
      <c r="AT45" s="19"/>
      <c r="AU45" s="204"/>
      <c r="AV45" s="204"/>
      <c r="AW45" s="204"/>
      <c r="AX45" s="204"/>
      <c r="AY45" s="19"/>
      <c r="AZ45" s="19"/>
      <c r="BA45" s="137"/>
      <c r="BB45" s="19"/>
      <c r="BC45" s="204"/>
      <c r="BD45" s="204"/>
      <c r="BE45" s="204"/>
      <c r="BF45" s="204"/>
      <c r="BG45" s="19"/>
      <c r="BH45" s="19"/>
      <c r="BI45" s="204"/>
      <c r="BJ45" s="204"/>
      <c r="BK45" s="204"/>
      <c r="BL45" s="204"/>
      <c r="BM45" s="19"/>
      <c r="BN45" s="19"/>
      <c r="BO45" s="204"/>
      <c r="BP45" s="204"/>
      <c r="BQ45" s="204"/>
      <c r="BR45" s="204"/>
      <c r="BS45" s="19"/>
      <c r="BT45" s="19"/>
      <c r="BU45" s="204"/>
      <c r="BV45" s="204"/>
      <c r="BW45" s="204"/>
      <c r="BX45" s="204"/>
      <c r="BY45" s="19"/>
      <c r="BZ45" s="19"/>
      <c r="CA45" s="204"/>
      <c r="CB45" s="204"/>
      <c r="CC45" s="204"/>
      <c r="CD45" s="204"/>
      <c r="CE45" s="19"/>
      <c r="CF45" s="19"/>
      <c r="CG45" s="204"/>
      <c r="CH45" s="204"/>
      <c r="CI45" s="204"/>
      <c r="CJ45" s="204"/>
      <c r="CK45" s="19"/>
      <c r="CL45" s="19"/>
      <c r="CM45" s="204"/>
      <c r="CN45" s="204"/>
      <c r="CO45" s="204"/>
      <c r="CP45" s="204"/>
      <c r="CQ45" s="19"/>
      <c r="CR45" s="19"/>
      <c r="CS45" s="213"/>
      <c r="CT45" s="213"/>
      <c r="CU45" s="213"/>
      <c r="CV45" s="213"/>
      <c r="CW45" s="20"/>
    </row>
    <row r="46" spans="5:101" ht="18" customHeight="1">
      <c r="E46" s="204"/>
      <c r="F46" s="204"/>
      <c r="G46" s="204"/>
      <c r="H46" s="204"/>
      <c r="I46" s="19"/>
      <c r="J46" s="19"/>
      <c r="K46" s="204"/>
      <c r="L46" s="204"/>
      <c r="M46" s="204"/>
      <c r="N46" s="204"/>
      <c r="O46" s="19"/>
      <c r="P46" s="19"/>
      <c r="Q46" s="204"/>
      <c r="R46" s="204"/>
      <c r="S46" s="204"/>
      <c r="T46" s="204"/>
      <c r="U46" s="19"/>
      <c r="V46" s="19"/>
      <c r="W46" s="204"/>
      <c r="X46" s="204"/>
      <c r="Y46" s="204"/>
      <c r="Z46" s="204"/>
      <c r="AA46" s="19"/>
      <c r="AB46" s="19"/>
      <c r="AC46" s="204"/>
      <c r="AD46" s="204"/>
      <c r="AE46" s="204"/>
      <c r="AF46" s="204"/>
      <c r="AG46" s="19"/>
      <c r="AH46" s="19"/>
      <c r="AI46" s="204"/>
      <c r="AJ46" s="204"/>
      <c r="AK46" s="204"/>
      <c r="AL46" s="204"/>
      <c r="AM46" s="19"/>
      <c r="AN46" s="19"/>
      <c r="AO46" s="204"/>
      <c r="AP46" s="204"/>
      <c r="AQ46" s="204"/>
      <c r="AR46" s="204"/>
      <c r="AS46" s="19"/>
      <c r="AT46" s="19"/>
      <c r="AU46" s="204"/>
      <c r="AV46" s="204"/>
      <c r="AW46" s="204"/>
      <c r="AX46" s="204"/>
      <c r="AY46" s="19"/>
      <c r="AZ46" s="19"/>
      <c r="BA46" s="137"/>
      <c r="BB46" s="19"/>
      <c r="BC46" s="204"/>
      <c r="BD46" s="204"/>
      <c r="BE46" s="204"/>
      <c r="BF46" s="204"/>
      <c r="BG46" s="19"/>
      <c r="BH46" s="19"/>
      <c r="BI46" s="204"/>
      <c r="BJ46" s="204"/>
      <c r="BK46" s="204"/>
      <c r="BL46" s="204"/>
      <c r="BM46" s="19"/>
      <c r="BN46" s="19"/>
      <c r="BO46" s="204"/>
      <c r="BP46" s="204"/>
      <c r="BQ46" s="204"/>
      <c r="BR46" s="204"/>
      <c r="BS46" s="19"/>
      <c r="BT46" s="19"/>
      <c r="BU46" s="204"/>
      <c r="BV46" s="204"/>
      <c r="BW46" s="204"/>
      <c r="BX46" s="204"/>
      <c r="BY46" s="19"/>
      <c r="BZ46" s="19"/>
      <c r="CA46" s="204"/>
      <c r="CB46" s="204"/>
      <c r="CC46" s="204"/>
      <c r="CD46" s="204"/>
      <c r="CE46" s="19"/>
      <c r="CF46" s="19"/>
      <c r="CG46" s="204"/>
      <c r="CH46" s="204"/>
      <c r="CI46" s="204"/>
      <c r="CJ46" s="204"/>
      <c r="CK46" s="19"/>
      <c r="CL46" s="19"/>
      <c r="CM46" s="204"/>
      <c r="CN46" s="204"/>
      <c r="CO46" s="204"/>
      <c r="CP46" s="204"/>
      <c r="CQ46" s="19"/>
      <c r="CR46" s="19"/>
      <c r="CS46" s="213"/>
      <c r="CT46" s="213"/>
      <c r="CU46" s="213"/>
      <c r="CV46" s="213"/>
      <c r="CW46" s="20"/>
    </row>
    <row r="47" spans="5:101" ht="12" customHeight="1">
      <c r="BA47" s="135"/>
    </row>
    <row r="48" spans="5:101" ht="18" customHeight="1">
      <c r="E48" s="212" t="s">
        <v>149</v>
      </c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BA48" s="135"/>
      <c r="BC48" s="212" t="s">
        <v>148</v>
      </c>
      <c r="BD48" s="212"/>
      <c r="BE48" s="212"/>
      <c r="BF48" s="212"/>
      <c r="BG48" s="212"/>
      <c r="BH48" s="212"/>
      <c r="BI48" s="212"/>
      <c r="BJ48" s="212"/>
      <c r="BK48" s="212"/>
      <c r="BL48" s="212"/>
      <c r="BM48" s="212"/>
      <c r="BN48" s="212"/>
      <c r="BO48" s="212"/>
      <c r="BP48" s="212"/>
      <c r="BQ48" s="212"/>
      <c r="BR48" s="212"/>
      <c r="BS48" s="212"/>
      <c r="BT48" s="212"/>
      <c r="BU48" s="212"/>
      <c r="BV48" s="212"/>
      <c r="BW48" s="212"/>
      <c r="BX48" s="212"/>
      <c r="BY48" s="212"/>
      <c r="BZ48" s="212"/>
      <c r="CA48" s="212"/>
      <c r="CB48" s="212"/>
      <c r="CC48" s="212"/>
      <c r="CD48" s="212"/>
      <c r="CE48" s="212"/>
      <c r="CF48" s="212"/>
      <c r="CG48" s="212"/>
      <c r="CH48" s="212"/>
      <c r="CI48" s="212"/>
      <c r="CJ48" s="212"/>
      <c r="CK48" s="212"/>
      <c r="CL48" s="212"/>
      <c r="CM48" s="212"/>
      <c r="CN48" s="212"/>
      <c r="CO48" s="212"/>
      <c r="CP48" s="212"/>
      <c r="CQ48" s="212"/>
      <c r="CR48" s="212"/>
      <c r="CS48" s="212"/>
      <c r="CT48" s="212"/>
      <c r="CU48" s="212"/>
      <c r="CV48" s="212"/>
    </row>
    <row r="50" spans="2:100" ht="18">
      <c r="B50" s="101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O50" s="109"/>
      <c r="CP50" s="109"/>
      <c r="CQ50" s="109"/>
      <c r="CR50" s="109"/>
      <c r="CS50" s="109"/>
      <c r="CT50" s="109"/>
      <c r="CU50" s="109"/>
      <c r="CV50" s="109"/>
    </row>
    <row r="51" spans="2:100" ht="18"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</row>
    <row r="52" spans="2:100">
      <c r="B52" s="65"/>
      <c r="C52" s="65"/>
      <c r="D52" s="65"/>
      <c r="E52" s="65"/>
      <c r="F52" s="65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5"/>
      <c r="BB52" s="65"/>
    </row>
  </sheetData>
  <mergeCells count="149">
    <mergeCell ref="AB28:BY28"/>
    <mergeCell ref="AI38:AL38"/>
    <mergeCell ref="B16:D16"/>
    <mergeCell ref="AB16:AD16"/>
    <mergeCell ref="BB16:BD16"/>
    <mergeCell ref="CB16:CD16"/>
    <mergeCell ref="B15:D15"/>
    <mergeCell ref="E15:Y15"/>
    <mergeCell ref="AE9:AY9"/>
    <mergeCell ref="E9:Y9"/>
    <mergeCell ref="E10:Y10"/>
    <mergeCell ref="AB15:AD15"/>
    <mergeCell ref="AE15:AY15"/>
    <mergeCell ref="BB15:BD15"/>
    <mergeCell ref="BE15:BY15"/>
    <mergeCell ref="E16:Y16"/>
    <mergeCell ref="AE16:AY16"/>
    <mergeCell ref="BE16:BY16"/>
    <mergeCell ref="BB9:BD9"/>
    <mergeCell ref="CB15:CD15"/>
    <mergeCell ref="BE36:BJ36"/>
    <mergeCell ref="BQ36:BV36"/>
    <mergeCell ref="CC36:CH36"/>
    <mergeCell ref="AQ36:AV36"/>
    <mergeCell ref="CO36:CT36"/>
    <mergeCell ref="CA38:CD38"/>
    <mergeCell ref="CG38:CJ38"/>
    <mergeCell ref="CM38:CP38"/>
    <mergeCell ref="CS38:CV38"/>
    <mergeCell ref="BI38:BL38"/>
    <mergeCell ref="BO38:BR38"/>
    <mergeCell ref="E48:AX48"/>
    <mergeCell ref="BC48:CV48"/>
    <mergeCell ref="AO39:AR46"/>
    <mergeCell ref="AU39:AX46"/>
    <mergeCell ref="BC39:BF46"/>
    <mergeCell ref="BI39:BL46"/>
    <mergeCell ref="BO39:BR46"/>
    <mergeCell ref="BU39:BX46"/>
    <mergeCell ref="E39:H46"/>
    <mergeCell ref="K39:N46"/>
    <mergeCell ref="Q39:T46"/>
    <mergeCell ref="W39:Z46"/>
    <mergeCell ref="AC39:AF46"/>
    <mergeCell ref="AI39:AL46"/>
    <mergeCell ref="CS39:CV46"/>
    <mergeCell ref="CA39:CD46"/>
    <mergeCell ref="CG39:CJ46"/>
    <mergeCell ref="CM39:CP46"/>
    <mergeCell ref="B22:Y22"/>
    <mergeCell ref="AB22:AY22"/>
    <mergeCell ref="BB22:BY22"/>
    <mergeCell ref="CB22:CY22"/>
    <mergeCell ref="B24:CZ24"/>
    <mergeCell ref="CF34:CQ34"/>
    <mergeCell ref="P30:AM31"/>
    <mergeCell ref="BN30:CK31"/>
    <mergeCell ref="BU38:BX38"/>
    <mergeCell ref="AO38:AR38"/>
    <mergeCell ref="AU38:AX38"/>
    <mergeCell ref="BC38:BF38"/>
    <mergeCell ref="E38:H38"/>
    <mergeCell ref="K38:N38"/>
    <mergeCell ref="Q38:T38"/>
    <mergeCell ref="W38:Z38"/>
    <mergeCell ref="AC38:AF38"/>
    <mergeCell ref="J34:U34"/>
    <mergeCell ref="AH34:AS34"/>
    <mergeCell ref="BH34:BS34"/>
    <mergeCell ref="G36:L36"/>
    <mergeCell ref="S36:X36"/>
    <mergeCell ref="AE36:AJ36"/>
    <mergeCell ref="B21:Y21"/>
    <mergeCell ref="AB21:AY21"/>
    <mergeCell ref="BB21:BY21"/>
    <mergeCell ref="CB21:CY21"/>
    <mergeCell ref="CB17:CD17"/>
    <mergeCell ref="B18:D18"/>
    <mergeCell ref="AB18:AD18"/>
    <mergeCell ref="BB18:BD18"/>
    <mergeCell ref="CB18:CD18"/>
    <mergeCell ref="B17:D17"/>
    <mergeCell ref="AB17:AD17"/>
    <mergeCell ref="BB17:BD17"/>
    <mergeCell ref="E17:Y17"/>
    <mergeCell ref="E18:Y18"/>
    <mergeCell ref="AE17:AY17"/>
    <mergeCell ref="AE18:AY18"/>
    <mergeCell ref="BE17:BY17"/>
    <mergeCell ref="BE18:BY18"/>
    <mergeCell ref="CE17:CY17"/>
    <mergeCell ref="CE18:CY18"/>
    <mergeCell ref="B19:D19"/>
    <mergeCell ref="E19:Y19"/>
    <mergeCell ref="AB19:AD19"/>
    <mergeCell ref="B13:Y13"/>
    <mergeCell ref="AB13:AY13"/>
    <mergeCell ref="BB13:BY13"/>
    <mergeCell ref="CB13:CY13"/>
    <mergeCell ref="E8:Y8"/>
    <mergeCell ref="AE7:AY7"/>
    <mergeCell ref="BE7:BY7"/>
    <mergeCell ref="CE7:CY7"/>
    <mergeCell ref="CE8:CY8"/>
    <mergeCell ref="B12:Y12"/>
    <mergeCell ref="AB12:AY12"/>
    <mergeCell ref="BB12:BY12"/>
    <mergeCell ref="CB12:CY12"/>
    <mergeCell ref="CB9:CD9"/>
    <mergeCell ref="B10:D10"/>
    <mergeCell ref="AB10:AD10"/>
    <mergeCell ref="AE10:AY10"/>
    <mergeCell ref="BB10:BD10"/>
    <mergeCell ref="BE10:BY10"/>
    <mergeCell ref="CB10:CD10"/>
    <mergeCell ref="CE10:CY10"/>
    <mergeCell ref="B9:D9"/>
    <mergeCell ref="AB9:AD9"/>
    <mergeCell ref="BE8:BY8"/>
    <mergeCell ref="BE9:BY9"/>
    <mergeCell ref="AE8:AY8"/>
    <mergeCell ref="DM22:EJ22"/>
    <mergeCell ref="BB19:BD19"/>
    <mergeCell ref="BE19:BY19"/>
    <mergeCell ref="CB19:CD19"/>
    <mergeCell ref="CE19:CY19"/>
    <mergeCell ref="CE16:CY16"/>
    <mergeCell ref="CE15:CY15"/>
    <mergeCell ref="AE19:AY19"/>
    <mergeCell ref="CE9:CY9"/>
    <mergeCell ref="B1:CZ2"/>
    <mergeCell ref="B4:CZ4"/>
    <mergeCell ref="CB6:CD6"/>
    <mergeCell ref="CE6:CY6"/>
    <mergeCell ref="B8:D8"/>
    <mergeCell ref="AB8:AD8"/>
    <mergeCell ref="BB8:BD8"/>
    <mergeCell ref="CB8:CD8"/>
    <mergeCell ref="B6:D6"/>
    <mergeCell ref="E6:Y6"/>
    <mergeCell ref="AB6:AD6"/>
    <mergeCell ref="AE6:AY6"/>
    <mergeCell ref="BB6:BD6"/>
    <mergeCell ref="BE6:BY6"/>
    <mergeCell ref="B7:D7"/>
    <mergeCell ref="AB7:AD7"/>
    <mergeCell ref="BB7:BD7"/>
    <mergeCell ref="CB7:CD7"/>
    <mergeCell ref="E7:Y7"/>
  </mergeCells>
  <phoneticPr fontId="1"/>
  <pageMargins left="0.70866141732283472" right="0.70866141732283472" top="0.35433070866141736" bottom="0.35433070866141736" header="0.31496062992125984" footer="0.31496062992125984"/>
  <pageSetup paperSize="9" scale="85" orientation="portrait" r:id="rId1"/>
  <colBreaks count="1" manualBreakCount="1">
    <brk id="107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7E461-B9F3-4753-AC48-E6FBEB5F982A}">
  <dimension ref="B1:W60"/>
  <sheetViews>
    <sheetView zoomScale="70" zoomScaleNormal="70" workbookViewId="0">
      <selection activeCell="B1" sqref="B1:V1"/>
    </sheetView>
  </sheetViews>
  <sheetFormatPr baseColWidth="10" defaultColWidth="12.83203125" defaultRowHeight="18"/>
  <cols>
    <col min="1" max="1" width="1.6640625" customWidth="1"/>
    <col min="2" max="2" width="14.83203125" customWidth="1"/>
    <col min="3" max="14" width="5.1640625" customWidth="1"/>
    <col min="15" max="15" width="6" customWidth="1"/>
    <col min="16" max="22" width="6.1640625" customWidth="1"/>
    <col min="23" max="23" width="1.5" customWidth="1"/>
    <col min="24" max="24" width="21" customWidth="1"/>
  </cols>
  <sheetData>
    <row r="1" spans="2:23" ht="36" customHeight="1">
      <c r="B1" s="224" t="str">
        <f>組合せ!B1</f>
        <v>第４３回　函館東ライオンズクラブ杯　U-１２　フットサル大会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9"/>
    </row>
    <row r="2" spans="2:23" ht="29.25" customHeight="1">
      <c r="B2" s="226" t="str">
        <f>組合せ!B4</f>
        <v>◇　令和7年11月22日（土）予選リーグ　◇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27" t="str">
        <f>[1]組合せ!BB13</f>
        <v>９：００開場</v>
      </c>
      <c r="C5" s="220"/>
      <c r="D5" s="220"/>
      <c r="E5" s="224" t="str">
        <f>組合せ!BB12</f>
        <v>【森町民体育館】</v>
      </c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24</v>
      </c>
      <c r="C7" s="229" t="str">
        <f>B8</f>
        <v>桔梗sky</v>
      </c>
      <c r="D7" s="230"/>
      <c r="E7" s="230"/>
      <c r="F7" s="230" t="str">
        <f>B9</f>
        <v>ジュニルー</v>
      </c>
      <c r="G7" s="230"/>
      <c r="H7" s="230"/>
      <c r="I7" s="230" t="str">
        <f>B10</f>
        <v>サン・スポ2nd</v>
      </c>
      <c r="J7" s="230"/>
      <c r="K7" s="230"/>
      <c r="L7" s="230" t="str">
        <f>B11</f>
        <v>プレイフルRISE</v>
      </c>
      <c r="M7" s="230"/>
      <c r="N7" s="230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244</v>
      </c>
      <c r="C8" s="215"/>
      <c r="D8" s="216"/>
      <c r="E8" s="217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243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15"/>
      <c r="G9" s="216"/>
      <c r="H9" s="217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4" t="s">
        <v>273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15"/>
      <c r="J10" s="216"/>
      <c r="K10" s="217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245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15"/>
      <c r="M11" s="216"/>
      <c r="N11" s="217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18" t="s">
        <v>175</v>
      </c>
      <c r="C13" s="219"/>
      <c r="D13" s="219"/>
      <c r="E13" s="219"/>
      <c r="F13" s="219"/>
      <c r="G13" s="219"/>
      <c r="H13" s="219"/>
      <c r="I13" s="220"/>
      <c r="J13" s="221" t="s">
        <v>183</v>
      </c>
      <c r="K13" s="221"/>
      <c r="L13" s="222" t="s">
        <v>154</v>
      </c>
      <c r="M13" s="223"/>
      <c r="N13" s="223"/>
      <c r="O13" s="240" t="str">
        <f>B8</f>
        <v>桔梗sky</v>
      </c>
      <c r="P13" s="241"/>
      <c r="Q13" s="241"/>
      <c r="R13" s="76" t="s">
        <v>141</v>
      </c>
      <c r="S13" s="240" t="str">
        <f>B9</f>
        <v>ジュニルー</v>
      </c>
      <c r="T13" s="241"/>
    </row>
    <row r="14" spans="2:23" ht="23.25" customHeight="1">
      <c r="B14" s="242" t="s">
        <v>189</v>
      </c>
      <c r="C14" s="243"/>
      <c r="D14" s="243"/>
      <c r="E14" s="243"/>
      <c r="F14" s="243"/>
      <c r="G14" s="243"/>
      <c r="H14" s="243"/>
      <c r="I14" s="243"/>
      <c r="J14" s="244" t="s">
        <v>183</v>
      </c>
      <c r="K14" s="244"/>
      <c r="L14" s="245" t="s">
        <v>153</v>
      </c>
      <c r="M14" s="245"/>
      <c r="N14" s="246"/>
      <c r="O14" s="247" t="str">
        <f>B10</f>
        <v>サン・スポ2nd</v>
      </c>
      <c r="P14" s="248"/>
      <c r="Q14" s="248"/>
      <c r="R14" s="77" t="s">
        <v>140</v>
      </c>
      <c r="S14" s="249" t="str">
        <f>B11</f>
        <v>プレイフルRISE</v>
      </c>
      <c r="T14" s="246"/>
      <c r="U14" s="75"/>
    </row>
    <row r="15" spans="2:23" ht="30" customHeight="1">
      <c r="B15" s="231" t="str">
        <f>B7</f>
        <v>Aブロック</v>
      </c>
      <c r="C15" s="232"/>
      <c r="D15" s="233" t="s">
        <v>14</v>
      </c>
      <c r="E15" s="234"/>
      <c r="F15" s="235"/>
      <c r="G15" s="236" t="s">
        <v>15</v>
      </c>
      <c r="H15" s="234"/>
      <c r="I15" s="234"/>
      <c r="J15" s="234"/>
      <c r="K15" s="234"/>
      <c r="L15" s="17" t="s">
        <v>27</v>
      </c>
      <c r="M15" s="234" t="s">
        <v>15</v>
      </c>
      <c r="N15" s="234"/>
      <c r="O15" s="234"/>
      <c r="P15" s="234"/>
      <c r="Q15" s="237"/>
      <c r="R15" s="238" t="s">
        <v>16</v>
      </c>
      <c r="S15" s="238"/>
      <c r="T15" s="238" t="s">
        <v>16</v>
      </c>
      <c r="U15" s="239"/>
      <c r="V15" s="14"/>
    </row>
    <row r="16" spans="2:23" ht="30" customHeight="1">
      <c r="B16" s="260" t="s">
        <v>17</v>
      </c>
      <c r="C16" s="261"/>
      <c r="D16" s="262">
        <v>0.41666666666666669</v>
      </c>
      <c r="E16" s="263"/>
      <c r="F16" s="264"/>
      <c r="G16" s="265" t="str">
        <f>B8</f>
        <v>桔梗sky</v>
      </c>
      <c r="H16" s="266"/>
      <c r="I16" s="266"/>
      <c r="J16" s="266"/>
      <c r="K16" s="68">
        <v>1</v>
      </c>
      <c r="L16" s="55" t="s">
        <v>18</v>
      </c>
      <c r="M16" s="85">
        <v>2</v>
      </c>
      <c r="N16" s="266" t="str">
        <f>B9</f>
        <v>ジュニルー</v>
      </c>
      <c r="O16" s="266"/>
      <c r="P16" s="266"/>
      <c r="Q16" s="266"/>
      <c r="R16" s="267" t="str">
        <f>B10</f>
        <v>サン・スポ2nd</v>
      </c>
      <c r="S16" s="268"/>
      <c r="T16" s="269" t="str">
        <f>B11</f>
        <v>プレイフルRISE</v>
      </c>
      <c r="U16" s="270"/>
    </row>
    <row r="17" spans="2:23" ht="30" customHeight="1">
      <c r="B17" s="250" t="s">
        <v>19</v>
      </c>
      <c r="C17" s="250"/>
      <c r="D17" s="251">
        <v>0.43055555555555558</v>
      </c>
      <c r="E17" s="252"/>
      <c r="F17" s="253"/>
      <c r="G17" s="254" t="str">
        <f>B10</f>
        <v>サン・スポ2nd</v>
      </c>
      <c r="H17" s="255"/>
      <c r="I17" s="255"/>
      <c r="J17" s="255"/>
      <c r="K17" s="83"/>
      <c r="L17" s="56" t="s">
        <v>18</v>
      </c>
      <c r="M17" s="83"/>
      <c r="N17" s="255" t="str">
        <f>B11</f>
        <v>プレイフルRISE</v>
      </c>
      <c r="O17" s="255"/>
      <c r="P17" s="255"/>
      <c r="Q17" s="255"/>
      <c r="R17" s="256" t="str">
        <f>B8</f>
        <v>桔梗sky</v>
      </c>
      <c r="S17" s="257"/>
      <c r="T17" s="258" t="str">
        <f>B9</f>
        <v>ジュニルー</v>
      </c>
      <c r="U17" s="259"/>
    </row>
    <row r="18" spans="2:23" ht="30" customHeight="1">
      <c r="B18" s="250" t="s">
        <v>139</v>
      </c>
      <c r="C18" s="250"/>
      <c r="D18" s="251"/>
      <c r="E18" s="252"/>
      <c r="F18" s="253"/>
      <c r="G18" s="254"/>
      <c r="H18" s="255"/>
      <c r="I18" s="255"/>
      <c r="J18" s="255"/>
      <c r="K18" s="83"/>
      <c r="L18" s="56"/>
      <c r="M18" s="83"/>
      <c r="N18" s="255"/>
      <c r="O18" s="255"/>
      <c r="P18" s="255"/>
      <c r="Q18" s="255"/>
      <c r="R18" s="256"/>
      <c r="S18" s="257"/>
      <c r="T18" s="258"/>
      <c r="U18" s="259"/>
    </row>
    <row r="19" spans="2:23" ht="30" customHeight="1">
      <c r="B19" s="250" t="s">
        <v>20</v>
      </c>
      <c r="C19" s="250"/>
      <c r="D19" s="251">
        <v>0.4513888888888889</v>
      </c>
      <c r="E19" s="252"/>
      <c r="F19" s="253"/>
      <c r="G19" s="254" t="str">
        <f>B8</f>
        <v>桔梗sky</v>
      </c>
      <c r="H19" s="255"/>
      <c r="I19" s="255"/>
      <c r="J19" s="255"/>
      <c r="K19" s="83"/>
      <c r="L19" s="56" t="s">
        <v>18</v>
      </c>
      <c r="M19" s="83"/>
      <c r="N19" s="255" t="str">
        <f>B10</f>
        <v>サン・スポ2nd</v>
      </c>
      <c r="O19" s="255"/>
      <c r="P19" s="255"/>
      <c r="Q19" s="255"/>
      <c r="R19" s="256" t="str">
        <f>B9</f>
        <v>ジュニルー</v>
      </c>
      <c r="S19" s="257"/>
      <c r="T19" s="258" t="str">
        <f>B11</f>
        <v>プレイフルRISE</v>
      </c>
      <c r="U19" s="259"/>
    </row>
    <row r="20" spans="2:23" ht="30" customHeight="1">
      <c r="B20" s="250" t="s">
        <v>21</v>
      </c>
      <c r="C20" s="250"/>
      <c r="D20" s="251">
        <v>0.46527777777777773</v>
      </c>
      <c r="E20" s="252"/>
      <c r="F20" s="253"/>
      <c r="G20" s="254" t="str">
        <f>B9</f>
        <v>ジュニルー</v>
      </c>
      <c r="H20" s="255"/>
      <c r="I20" s="255"/>
      <c r="J20" s="255"/>
      <c r="K20" s="83"/>
      <c r="L20" s="56" t="s">
        <v>18</v>
      </c>
      <c r="M20" s="83"/>
      <c r="N20" s="255" t="str">
        <f>B11</f>
        <v>プレイフルRISE</v>
      </c>
      <c r="O20" s="255"/>
      <c r="P20" s="255"/>
      <c r="Q20" s="255"/>
      <c r="R20" s="256" t="str">
        <f>B8</f>
        <v>桔梗sky</v>
      </c>
      <c r="S20" s="257"/>
      <c r="T20" s="258" t="str">
        <f>B10</f>
        <v>サン・スポ2nd</v>
      </c>
      <c r="U20" s="259"/>
    </row>
    <row r="21" spans="2:23" ht="30" customHeight="1">
      <c r="B21" s="250" t="s">
        <v>139</v>
      </c>
      <c r="C21" s="250"/>
      <c r="D21" s="251"/>
      <c r="E21" s="252"/>
      <c r="F21" s="253"/>
      <c r="G21" s="254"/>
      <c r="H21" s="255"/>
      <c r="I21" s="255"/>
      <c r="J21" s="255"/>
      <c r="K21" s="83"/>
      <c r="L21" s="56"/>
      <c r="M21" s="69"/>
      <c r="N21" s="255"/>
      <c r="O21" s="255"/>
      <c r="P21" s="255"/>
      <c r="Q21" s="255"/>
      <c r="R21" s="256"/>
      <c r="S21" s="257"/>
      <c r="T21" s="258"/>
      <c r="U21" s="259"/>
    </row>
    <row r="22" spans="2:23" ht="30" customHeight="1">
      <c r="B22" s="281" t="s">
        <v>22</v>
      </c>
      <c r="C22" s="281"/>
      <c r="D22" s="251">
        <v>0.4861111111111111</v>
      </c>
      <c r="E22" s="252"/>
      <c r="F22" s="253"/>
      <c r="G22" s="282" t="str">
        <f>B8</f>
        <v>桔梗sky</v>
      </c>
      <c r="H22" s="283"/>
      <c r="I22" s="283"/>
      <c r="J22" s="283"/>
      <c r="K22" s="10"/>
      <c r="L22" s="57" t="s">
        <v>18</v>
      </c>
      <c r="M22" s="68"/>
      <c r="N22" s="283" t="str">
        <f>B11</f>
        <v>プレイフルRISE</v>
      </c>
      <c r="O22" s="283"/>
      <c r="P22" s="283"/>
      <c r="Q22" s="283"/>
      <c r="R22" s="284" t="str">
        <f>B9</f>
        <v>ジュニルー</v>
      </c>
      <c r="S22" s="240"/>
      <c r="T22" s="285" t="str">
        <f>B10</f>
        <v>サン・スポ2nd</v>
      </c>
      <c r="U22" s="286"/>
    </row>
    <row r="23" spans="2:23" ht="30" customHeight="1">
      <c r="B23" s="271" t="s">
        <v>23</v>
      </c>
      <c r="C23" s="271"/>
      <c r="D23" s="272">
        <v>0.5</v>
      </c>
      <c r="E23" s="273"/>
      <c r="F23" s="274"/>
      <c r="G23" s="275" t="str">
        <f>B9</f>
        <v>ジュニルー</v>
      </c>
      <c r="H23" s="276"/>
      <c r="I23" s="276"/>
      <c r="J23" s="276"/>
      <c r="K23" s="84"/>
      <c r="L23" s="58" t="s">
        <v>18</v>
      </c>
      <c r="M23" s="70"/>
      <c r="N23" s="276" t="str">
        <f>B10</f>
        <v>サン・スポ2nd</v>
      </c>
      <c r="O23" s="276"/>
      <c r="P23" s="276"/>
      <c r="Q23" s="276"/>
      <c r="R23" s="277" t="str">
        <f>B8</f>
        <v>桔梗sky</v>
      </c>
      <c r="S23" s="278"/>
      <c r="T23" s="279" t="str">
        <f>B11</f>
        <v>プレイフルRISE</v>
      </c>
      <c r="U23" s="280"/>
    </row>
    <row r="24" spans="2:23" ht="26.25" customHeight="1"/>
    <row r="25" spans="2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2:23" ht="28.5" customHeight="1">
      <c r="B26" s="227" t="str">
        <f>[1]組合せ!CB13</f>
        <v>１２：３０開場</v>
      </c>
      <c r="C26" s="220"/>
      <c r="D26" s="220"/>
      <c r="E26" s="224" t="str">
        <f>組合せ!CB12</f>
        <v>【森町民体育館】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8"/>
      <c r="U26" s="8"/>
      <c r="V26" s="8"/>
      <c r="W26" s="9"/>
    </row>
    <row r="27" spans="2:23">
      <c r="T27" s="10" t="s">
        <v>4</v>
      </c>
      <c r="U27" s="10" t="s">
        <v>5</v>
      </c>
      <c r="V27" s="10" t="s">
        <v>6</v>
      </c>
    </row>
    <row r="28" spans="2:23" ht="37.5" customHeight="1">
      <c r="B28" s="51" t="s">
        <v>109</v>
      </c>
      <c r="C28" s="229" t="str">
        <f>B29</f>
        <v>ジュニホワイト</v>
      </c>
      <c r="D28" s="230"/>
      <c r="E28" s="230"/>
      <c r="F28" s="230" t="str">
        <f>B30</f>
        <v>日　吉</v>
      </c>
      <c r="G28" s="230"/>
      <c r="H28" s="230"/>
      <c r="I28" s="230" t="str">
        <f>B31</f>
        <v>MATイエロー</v>
      </c>
      <c r="J28" s="230"/>
      <c r="K28" s="230"/>
      <c r="L28" s="230" t="str">
        <f>B32</f>
        <v>港</v>
      </c>
      <c r="M28" s="230"/>
      <c r="N28" s="230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2:23" ht="38.25" customHeight="1">
      <c r="B29" s="53" t="s">
        <v>246</v>
      </c>
      <c r="C29" s="287"/>
      <c r="D29" s="288"/>
      <c r="E29" s="289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2:23" ht="38.25" customHeight="1">
      <c r="B30" s="53" t="s">
        <v>249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87"/>
      <c r="G30" s="288"/>
      <c r="H30" s="289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2:23" ht="37.5" customHeight="1">
      <c r="B31" s="53" t="s">
        <v>247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87"/>
      <c r="J31" s="288"/>
      <c r="K31" s="289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2:23" ht="38.25" customHeight="1">
      <c r="B32" s="53" t="s">
        <v>248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87"/>
      <c r="M32" s="288"/>
      <c r="N32" s="289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18" t="s">
        <v>190</v>
      </c>
      <c r="C34" s="219"/>
      <c r="D34" s="219"/>
      <c r="E34" s="219"/>
      <c r="F34" s="219"/>
      <c r="G34" s="219"/>
      <c r="H34" s="219"/>
      <c r="I34" s="220"/>
      <c r="J34" s="221" t="s">
        <v>183</v>
      </c>
      <c r="K34" s="221"/>
      <c r="L34" s="222" t="s">
        <v>187</v>
      </c>
      <c r="M34" s="223"/>
      <c r="N34" s="223"/>
      <c r="O34" s="240" t="str">
        <f>B29</f>
        <v>ジュニホワイト</v>
      </c>
      <c r="P34" s="241"/>
      <c r="Q34" s="241"/>
      <c r="R34" s="76" t="s">
        <v>141</v>
      </c>
      <c r="S34" s="240" t="str">
        <f>B30</f>
        <v>日　吉</v>
      </c>
      <c r="T34" s="241"/>
    </row>
    <row r="35" spans="2:22" ht="24" customHeight="1">
      <c r="B35" s="242" t="s">
        <v>189</v>
      </c>
      <c r="C35" s="243"/>
      <c r="D35" s="243"/>
      <c r="E35" s="243"/>
      <c r="F35" s="243"/>
      <c r="G35" s="243"/>
      <c r="H35" s="243"/>
      <c r="I35" s="243"/>
      <c r="J35" s="244" t="s">
        <v>183</v>
      </c>
      <c r="K35" s="244"/>
      <c r="L35" s="290" t="s">
        <v>188</v>
      </c>
      <c r="M35" s="290"/>
      <c r="N35" s="246"/>
      <c r="O35" s="247" t="str">
        <f>B31</f>
        <v>MATイエロー</v>
      </c>
      <c r="P35" s="248"/>
      <c r="Q35" s="248"/>
      <c r="R35" s="77" t="s">
        <v>140</v>
      </c>
      <c r="S35" s="249" t="str">
        <f>B32</f>
        <v>港</v>
      </c>
      <c r="T35" s="246"/>
      <c r="U35" s="75"/>
    </row>
    <row r="36" spans="2:22" ht="30" customHeight="1">
      <c r="B36" s="231" t="str">
        <f>B28</f>
        <v>Bブロック</v>
      </c>
      <c r="C36" s="232"/>
      <c r="D36" s="233" t="s">
        <v>14</v>
      </c>
      <c r="E36" s="234"/>
      <c r="F36" s="235"/>
      <c r="G36" s="236" t="s">
        <v>15</v>
      </c>
      <c r="H36" s="234"/>
      <c r="I36" s="234"/>
      <c r="J36" s="234"/>
      <c r="K36" s="234"/>
      <c r="L36" s="17" t="s">
        <v>27</v>
      </c>
      <c r="M36" s="234" t="s">
        <v>15</v>
      </c>
      <c r="N36" s="234"/>
      <c r="O36" s="234"/>
      <c r="P36" s="234"/>
      <c r="Q36" s="237"/>
      <c r="R36" s="238" t="s">
        <v>16</v>
      </c>
      <c r="S36" s="238"/>
      <c r="T36" s="238" t="s">
        <v>16</v>
      </c>
      <c r="U36" s="239"/>
      <c r="V36" s="14"/>
    </row>
    <row r="37" spans="2:22" ht="30" customHeight="1">
      <c r="B37" s="260" t="s">
        <v>17</v>
      </c>
      <c r="C37" s="261"/>
      <c r="D37" s="262">
        <v>0.5625</v>
      </c>
      <c r="E37" s="263"/>
      <c r="F37" s="264"/>
      <c r="G37" s="265" t="str">
        <f>B29</f>
        <v>ジュニホワイト</v>
      </c>
      <c r="H37" s="266"/>
      <c r="I37" s="266"/>
      <c r="J37" s="266"/>
      <c r="K37" s="68"/>
      <c r="L37" s="55" t="s">
        <v>18</v>
      </c>
      <c r="M37" s="71"/>
      <c r="N37" s="266" t="str">
        <f>B30</f>
        <v>日　吉</v>
      </c>
      <c r="O37" s="266"/>
      <c r="P37" s="266"/>
      <c r="Q37" s="266"/>
      <c r="R37" s="267" t="str">
        <f>B31</f>
        <v>MATイエロー</v>
      </c>
      <c r="S37" s="268"/>
      <c r="T37" s="269" t="str">
        <f>B32</f>
        <v>港</v>
      </c>
      <c r="U37" s="270"/>
    </row>
    <row r="38" spans="2:22" ht="30" customHeight="1">
      <c r="B38" s="250" t="s">
        <v>19</v>
      </c>
      <c r="C38" s="250"/>
      <c r="D38" s="251">
        <v>0.57638888888888895</v>
      </c>
      <c r="E38" s="252"/>
      <c r="F38" s="253"/>
      <c r="G38" s="254" t="str">
        <f>B31</f>
        <v>MATイエロー</v>
      </c>
      <c r="H38" s="255"/>
      <c r="I38" s="255"/>
      <c r="J38" s="255"/>
      <c r="K38" s="69"/>
      <c r="L38" s="56" t="s">
        <v>18</v>
      </c>
      <c r="M38" s="69"/>
      <c r="N38" s="255" t="str">
        <f>B32</f>
        <v>港</v>
      </c>
      <c r="O38" s="255"/>
      <c r="P38" s="255"/>
      <c r="Q38" s="255"/>
      <c r="R38" s="256" t="str">
        <f>B29</f>
        <v>ジュニホワイト</v>
      </c>
      <c r="S38" s="257"/>
      <c r="T38" s="258" t="str">
        <f>B30</f>
        <v>日　吉</v>
      </c>
      <c r="U38" s="259"/>
    </row>
    <row r="39" spans="2:22" ht="30" customHeight="1">
      <c r="B39" s="250" t="s">
        <v>139</v>
      </c>
      <c r="C39" s="250"/>
      <c r="D39" s="251"/>
      <c r="E39" s="252"/>
      <c r="F39" s="253"/>
      <c r="G39" s="254"/>
      <c r="H39" s="255"/>
      <c r="I39" s="255"/>
      <c r="J39" s="255"/>
      <c r="K39" s="69"/>
      <c r="L39" s="56"/>
      <c r="M39" s="69"/>
      <c r="N39" s="255"/>
      <c r="O39" s="255"/>
      <c r="P39" s="255"/>
      <c r="Q39" s="255"/>
      <c r="R39" s="256"/>
      <c r="S39" s="257"/>
      <c r="T39" s="258"/>
      <c r="U39" s="259"/>
    </row>
    <row r="40" spans="2:22" ht="30" customHeight="1">
      <c r="B40" s="250" t="s">
        <v>20</v>
      </c>
      <c r="C40" s="250"/>
      <c r="D40" s="251">
        <v>0.59722222222222221</v>
      </c>
      <c r="E40" s="252"/>
      <c r="F40" s="253"/>
      <c r="G40" s="254" t="str">
        <f>B29</f>
        <v>ジュニホワイト</v>
      </c>
      <c r="H40" s="255"/>
      <c r="I40" s="255"/>
      <c r="J40" s="255"/>
      <c r="K40" s="83"/>
      <c r="L40" s="56" t="s">
        <v>18</v>
      </c>
      <c r="M40" s="69"/>
      <c r="N40" s="255" t="str">
        <f>B31</f>
        <v>MATイエロー</v>
      </c>
      <c r="O40" s="255"/>
      <c r="P40" s="255"/>
      <c r="Q40" s="255"/>
      <c r="R40" s="256" t="str">
        <f>B30</f>
        <v>日　吉</v>
      </c>
      <c r="S40" s="257"/>
      <c r="T40" s="258" t="str">
        <f>B32</f>
        <v>港</v>
      </c>
      <c r="U40" s="259"/>
    </row>
    <row r="41" spans="2:22" ht="30" customHeight="1">
      <c r="B41" s="250" t="s">
        <v>21</v>
      </c>
      <c r="C41" s="250"/>
      <c r="D41" s="251">
        <v>0.61111111111111105</v>
      </c>
      <c r="E41" s="252"/>
      <c r="F41" s="253"/>
      <c r="G41" s="254" t="str">
        <f>B30</f>
        <v>日　吉</v>
      </c>
      <c r="H41" s="255"/>
      <c r="I41" s="255"/>
      <c r="J41" s="255"/>
      <c r="K41" s="69"/>
      <c r="L41" s="56" t="s">
        <v>18</v>
      </c>
      <c r="M41" s="69"/>
      <c r="N41" s="255" t="str">
        <f>B32</f>
        <v>港</v>
      </c>
      <c r="O41" s="255"/>
      <c r="P41" s="255"/>
      <c r="Q41" s="255"/>
      <c r="R41" s="256" t="str">
        <f>B29</f>
        <v>ジュニホワイト</v>
      </c>
      <c r="S41" s="257"/>
      <c r="T41" s="258" t="str">
        <f>B31</f>
        <v>MATイエロー</v>
      </c>
      <c r="U41" s="259"/>
    </row>
    <row r="42" spans="2:22" ht="30" customHeight="1">
      <c r="B42" s="291" t="s">
        <v>139</v>
      </c>
      <c r="C42" s="292"/>
      <c r="D42" s="251"/>
      <c r="E42" s="252"/>
      <c r="F42" s="253"/>
      <c r="G42" s="254"/>
      <c r="H42" s="255"/>
      <c r="I42" s="255"/>
      <c r="J42" s="255"/>
      <c r="K42" s="69"/>
      <c r="L42" s="56"/>
      <c r="M42" s="69"/>
      <c r="N42" s="255"/>
      <c r="O42" s="255"/>
      <c r="P42" s="255"/>
      <c r="Q42" s="255"/>
      <c r="R42" s="256"/>
      <c r="S42" s="257"/>
      <c r="T42" s="258"/>
      <c r="U42" s="259"/>
    </row>
    <row r="43" spans="2:22" ht="30" customHeight="1">
      <c r="B43" s="281" t="s">
        <v>22</v>
      </c>
      <c r="C43" s="281"/>
      <c r="D43" s="251">
        <v>0.63194444444444442</v>
      </c>
      <c r="E43" s="252"/>
      <c r="F43" s="253"/>
      <c r="G43" s="282" t="str">
        <f>B29</f>
        <v>ジュニホワイト</v>
      </c>
      <c r="H43" s="283"/>
      <c r="I43" s="283"/>
      <c r="J43" s="283"/>
      <c r="K43" s="68"/>
      <c r="L43" s="57" t="s">
        <v>18</v>
      </c>
      <c r="M43" s="68"/>
      <c r="N43" s="283" t="str">
        <f>B32</f>
        <v>港</v>
      </c>
      <c r="O43" s="283"/>
      <c r="P43" s="283"/>
      <c r="Q43" s="283"/>
      <c r="R43" s="284" t="str">
        <f>B30</f>
        <v>日　吉</v>
      </c>
      <c r="S43" s="240"/>
      <c r="T43" s="285" t="str">
        <f>B31</f>
        <v>MATイエロー</v>
      </c>
      <c r="U43" s="286"/>
    </row>
    <row r="44" spans="2:22" ht="30" customHeight="1">
      <c r="B44" s="271" t="s">
        <v>23</v>
      </c>
      <c r="C44" s="271"/>
      <c r="D44" s="272">
        <v>0.64583333333333337</v>
      </c>
      <c r="E44" s="273"/>
      <c r="F44" s="274"/>
      <c r="G44" s="275" t="str">
        <f>B30</f>
        <v>日　吉</v>
      </c>
      <c r="H44" s="276"/>
      <c r="I44" s="276"/>
      <c r="J44" s="276"/>
      <c r="K44" s="70"/>
      <c r="L44" s="58" t="s">
        <v>18</v>
      </c>
      <c r="M44" s="70"/>
      <c r="N44" s="276" t="str">
        <f>B31</f>
        <v>MATイエロー</v>
      </c>
      <c r="O44" s="276"/>
      <c r="P44" s="276"/>
      <c r="Q44" s="276"/>
      <c r="R44" s="277" t="str">
        <f>B29</f>
        <v>ジュニホワイト</v>
      </c>
      <c r="S44" s="278"/>
      <c r="T44" s="279" t="str">
        <f>B32</f>
        <v>港</v>
      </c>
      <c r="U44" s="280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C29:E29"/>
    <mergeCell ref="F30:H30"/>
    <mergeCell ref="I31:K31"/>
    <mergeCell ref="L32:N32"/>
    <mergeCell ref="B34:I34"/>
    <mergeCell ref="J34:K34"/>
    <mergeCell ref="L34:N34"/>
    <mergeCell ref="B26:D26"/>
    <mergeCell ref="E26:S26"/>
    <mergeCell ref="C28:E28"/>
    <mergeCell ref="F28:H28"/>
    <mergeCell ref="I28:K28"/>
    <mergeCell ref="L28:N28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C8:E8"/>
    <mergeCell ref="F9:H9"/>
    <mergeCell ref="I10:K10"/>
    <mergeCell ref="L11:N11"/>
    <mergeCell ref="B13:I13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</mergeCells>
  <phoneticPr fontId="1"/>
  <pageMargins left="0.7" right="0.7" top="0.75" bottom="0.75" header="0.3" footer="0.3"/>
  <pageSetup paperSize="9" scale="57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4932D-A740-4A74-90C7-A26D00E554A4}">
  <dimension ref="A1:W60"/>
  <sheetViews>
    <sheetView zoomScale="70" zoomScaleNormal="70" workbookViewId="0">
      <selection activeCell="B1" sqref="B1:V1"/>
    </sheetView>
  </sheetViews>
  <sheetFormatPr baseColWidth="10" defaultColWidth="12.83203125" defaultRowHeight="18"/>
  <cols>
    <col min="1" max="1" width="1.6640625" customWidth="1"/>
    <col min="2" max="2" width="14.83203125" customWidth="1"/>
    <col min="3" max="14" width="5.1640625" customWidth="1"/>
    <col min="15" max="15" width="6" customWidth="1"/>
    <col min="16" max="22" width="6.1640625" customWidth="1"/>
    <col min="23" max="23" width="1.5" customWidth="1"/>
    <col min="24" max="24" width="21" customWidth="1"/>
  </cols>
  <sheetData>
    <row r="1" spans="2:23" ht="36" customHeight="1">
      <c r="B1" s="224" t="str">
        <f>組合せ!B1</f>
        <v>第４３回　函館東ライオンズクラブ杯　U-１２　フットサル大会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9"/>
    </row>
    <row r="2" spans="2:23" ht="29.25" customHeight="1">
      <c r="B2" s="226" t="str">
        <f>組合せ!B4</f>
        <v>◇　令和7年11月22日（土）予選リーグ　◇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27" t="str">
        <f>[1]組合せ!BB13</f>
        <v>９：００開場</v>
      </c>
      <c r="C5" s="220"/>
      <c r="D5" s="220"/>
      <c r="E5" s="224" t="str">
        <f>組合せ!B12</f>
        <v>【鹿部町総合体育館】</v>
      </c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28</v>
      </c>
      <c r="C7" s="229" t="str">
        <f>B8</f>
        <v>サン・スポ３rd</v>
      </c>
      <c r="D7" s="230"/>
      <c r="E7" s="230"/>
      <c r="F7" s="230" t="str">
        <f>B9</f>
        <v>知内・松前</v>
      </c>
      <c r="G7" s="230"/>
      <c r="H7" s="230"/>
      <c r="I7" s="230" t="str">
        <f>B10</f>
        <v>鷲の木</v>
      </c>
      <c r="J7" s="230"/>
      <c r="K7" s="230"/>
      <c r="L7" s="230" t="str">
        <f>B11</f>
        <v>イーグル</v>
      </c>
      <c r="M7" s="230"/>
      <c r="N7" s="230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274</v>
      </c>
      <c r="C8" s="215"/>
      <c r="D8" s="216"/>
      <c r="E8" s="217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250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15"/>
      <c r="G9" s="216"/>
      <c r="H9" s="217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3" t="s">
        <v>184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15"/>
      <c r="J10" s="216"/>
      <c r="K10" s="217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251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15"/>
      <c r="M11" s="216"/>
      <c r="N11" s="217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18" t="s">
        <v>175</v>
      </c>
      <c r="C13" s="219"/>
      <c r="D13" s="219"/>
      <c r="E13" s="219"/>
      <c r="F13" s="219"/>
      <c r="G13" s="219"/>
      <c r="H13" s="219"/>
      <c r="I13" s="220"/>
      <c r="J13" s="221" t="s">
        <v>183</v>
      </c>
      <c r="K13" s="221"/>
      <c r="L13" s="222" t="s">
        <v>154</v>
      </c>
      <c r="M13" s="223"/>
      <c r="N13" s="223"/>
      <c r="O13" s="240" t="str">
        <f>B8</f>
        <v>サン・スポ３rd</v>
      </c>
      <c r="P13" s="241"/>
      <c r="Q13" s="241"/>
      <c r="R13" s="76" t="s">
        <v>141</v>
      </c>
      <c r="S13" s="240" t="str">
        <f>B9</f>
        <v>知内・松前</v>
      </c>
      <c r="T13" s="241"/>
    </row>
    <row r="14" spans="2:23" ht="23.25" customHeight="1">
      <c r="B14" s="242" t="s">
        <v>189</v>
      </c>
      <c r="C14" s="243"/>
      <c r="D14" s="243"/>
      <c r="E14" s="243"/>
      <c r="F14" s="243"/>
      <c r="G14" s="243"/>
      <c r="H14" s="243"/>
      <c r="I14" s="243"/>
      <c r="J14" s="244" t="s">
        <v>183</v>
      </c>
      <c r="K14" s="244"/>
      <c r="L14" s="245" t="s">
        <v>153</v>
      </c>
      <c r="M14" s="245"/>
      <c r="N14" s="246"/>
      <c r="O14" s="247" t="str">
        <f>B10</f>
        <v>鷲の木</v>
      </c>
      <c r="P14" s="248"/>
      <c r="Q14" s="248"/>
      <c r="R14" s="77" t="s">
        <v>140</v>
      </c>
      <c r="S14" s="249" t="str">
        <f>B11</f>
        <v>イーグル</v>
      </c>
      <c r="T14" s="246"/>
      <c r="U14" s="75"/>
    </row>
    <row r="15" spans="2:23" ht="30" customHeight="1">
      <c r="B15" s="231" t="str">
        <f>B7</f>
        <v>Cブロック</v>
      </c>
      <c r="C15" s="232"/>
      <c r="D15" s="233" t="s">
        <v>14</v>
      </c>
      <c r="E15" s="234"/>
      <c r="F15" s="235"/>
      <c r="G15" s="236" t="s">
        <v>15</v>
      </c>
      <c r="H15" s="234"/>
      <c r="I15" s="234"/>
      <c r="J15" s="234"/>
      <c r="K15" s="234"/>
      <c r="L15" s="17" t="s">
        <v>27</v>
      </c>
      <c r="M15" s="234" t="s">
        <v>15</v>
      </c>
      <c r="N15" s="234"/>
      <c r="O15" s="234"/>
      <c r="P15" s="234"/>
      <c r="Q15" s="237"/>
      <c r="R15" s="238" t="s">
        <v>16</v>
      </c>
      <c r="S15" s="238"/>
      <c r="T15" s="238" t="s">
        <v>16</v>
      </c>
      <c r="U15" s="239"/>
      <c r="V15" s="14"/>
    </row>
    <row r="16" spans="2:23" ht="30" customHeight="1">
      <c r="B16" s="260" t="s">
        <v>17</v>
      </c>
      <c r="C16" s="261"/>
      <c r="D16" s="262">
        <v>0.41666666666666669</v>
      </c>
      <c r="E16" s="263"/>
      <c r="F16" s="264"/>
      <c r="G16" s="265" t="str">
        <f>B8</f>
        <v>サン・スポ３rd</v>
      </c>
      <c r="H16" s="266"/>
      <c r="I16" s="266"/>
      <c r="J16" s="266"/>
      <c r="K16" s="68">
        <v>1</v>
      </c>
      <c r="L16" s="55" t="s">
        <v>18</v>
      </c>
      <c r="M16" s="85">
        <v>2</v>
      </c>
      <c r="N16" s="266" t="str">
        <f>B9</f>
        <v>知内・松前</v>
      </c>
      <c r="O16" s="266"/>
      <c r="P16" s="266"/>
      <c r="Q16" s="266"/>
      <c r="R16" s="267" t="str">
        <f>B10</f>
        <v>鷲の木</v>
      </c>
      <c r="S16" s="268"/>
      <c r="T16" s="269" t="str">
        <f>B11</f>
        <v>イーグル</v>
      </c>
      <c r="U16" s="270"/>
    </row>
    <row r="17" spans="1:23" ht="30" customHeight="1">
      <c r="B17" s="250" t="s">
        <v>19</v>
      </c>
      <c r="C17" s="250"/>
      <c r="D17" s="251">
        <v>0.43055555555555558</v>
      </c>
      <c r="E17" s="252"/>
      <c r="F17" s="253"/>
      <c r="G17" s="254" t="str">
        <f>B10</f>
        <v>鷲の木</v>
      </c>
      <c r="H17" s="255"/>
      <c r="I17" s="255"/>
      <c r="J17" s="255"/>
      <c r="K17" s="83"/>
      <c r="L17" s="56" t="s">
        <v>18</v>
      </c>
      <c r="M17" s="83"/>
      <c r="N17" s="255" t="str">
        <f>B11</f>
        <v>イーグル</v>
      </c>
      <c r="O17" s="255"/>
      <c r="P17" s="255"/>
      <c r="Q17" s="255"/>
      <c r="R17" s="256" t="str">
        <f>B8</f>
        <v>サン・スポ３rd</v>
      </c>
      <c r="S17" s="257"/>
      <c r="T17" s="258" t="str">
        <f>B9</f>
        <v>知内・松前</v>
      </c>
      <c r="U17" s="259"/>
    </row>
    <row r="18" spans="1:23" ht="30" customHeight="1">
      <c r="B18" s="250" t="s">
        <v>139</v>
      </c>
      <c r="C18" s="250"/>
      <c r="D18" s="251"/>
      <c r="E18" s="252"/>
      <c r="F18" s="253"/>
      <c r="G18" s="254"/>
      <c r="H18" s="255"/>
      <c r="I18" s="255"/>
      <c r="J18" s="255"/>
      <c r="K18" s="83"/>
      <c r="L18" s="56"/>
      <c r="M18" s="83"/>
      <c r="N18" s="255"/>
      <c r="O18" s="255"/>
      <c r="P18" s="255"/>
      <c r="Q18" s="255"/>
      <c r="R18" s="256"/>
      <c r="S18" s="257"/>
      <c r="T18" s="258"/>
      <c r="U18" s="259"/>
    </row>
    <row r="19" spans="1:23" ht="30" customHeight="1">
      <c r="B19" s="250" t="s">
        <v>20</v>
      </c>
      <c r="C19" s="250"/>
      <c r="D19" s="251">
        <v>0.4513888888888889</v>
      </c>
      <c r="E19" s="252"/>
      <c r="F19" s="253"/>
      <c r="G19" s="254" t="str">
        <f>B8</f>
        <v>サン・スポ３rd</v>
      </c>
      <c r="H19" s="255"/>
      <c r="I19" s="255"/>
      <c r="J19" s="255"/>
      <c r="K19" s="83"/>
      <c r="L19" s="56" t="s">
        <v>18</v>
      </c>
      <c r="M19" s="83"/>
      <c r="N19" s="255" t="str">
        <f>B10</f>
        <v>鷲の木</v>
      </c>
      <c r="O19" s="255"/>
      <c r="P19" s="255"/>
      <c r="Q19" s="255"/>
      <c r="R19" s="256" t="str">
        <f>B9</f>
        <v>知内・松前</v>
      </c>
      <c r="S19" s="257"/>
      <c r="T19" s="258" t="str">
        <f>B11</f>
        <v>イーグル</v>
      </c>
      <c r="U19" s="259"/>
    </row>
    <row r="20" spans="1:23" ht="30" customHeight="1">
      <c r="B20" s="250" t="s">
        <v>21</v>
      </c>
      <c r="C20" s="250"/>
      <c r="D20" s="251">
        <v>0.46527777777777773</v>
      </c>
      <c r="E20" s="252"/>
      <c r="F20" s="253"/>
      <c r="G20" s="254" t="str">
        <f>B9</f>
        <v>知内・松前</v>
      </c>
      <c r="H20" s="255"/>
      <c r="I20" s="255"/>
      <c r="J20" s="255"/>
      <c r="K20" s="83"/>
      <c r="L20" s="56" t="s">
        <v>18</v>
      </c>
      <c r="M20" s="83"/>
      <c r="N20" s="255" t="str">
        <f>B11</f>
        <v>イーグル</v>
      </c>
      <c r="O20" s="255"/>
      <c r="P20" s="255"/>
      <c r="Q20" s="255"/>
      <c r="R20" s="256" t="str">
        <f>B8</f>
        <v>サン・スポ３rd</v>
      </c>
      <c r="S20" s="257"/>
      <c r="T20" s="258" t="str">
        <f>B10</f>
        <v>鷲の木</v>
      </c>
      <c r="U20" s="259"/>
    </row>
    <row r="21" spans="1:23" ht="30" customHeight="1">
      <c r="B21" s="250" t="s">
        <v>139</v>
      </c>
      <c r="C21" s="250"/>
      <c r="D21" s="251"/>
      <c r="E21" s="252"/>
      <c r="F21" s="253"/>
      <c r="G21" s="254"/>
      <c r="H21" s="255"/>
      <c r="I21" s="255"/>
      <c r="J21" s="255"/>
      <c r="K21" s="83"/>
      <c r="L21" s="56"/>
      <c r="M21" s="69"/>
      <c r="N21" s="255"/>
      <c r="O21" s="255"/>
      <c r="P21" s="255"/>
      <c r="Q21" s="255"/>
      <c r="R21" s="256"/>
      <c r="S21" s="257"/>
      <c r="T21" s="258"/>
      <c r="U21" s="259"/>
    </row>
    <row r="22" spans="1:23" ht="30" customHeight="1">
      <c r="B22" s="281" t="s">
        <v>22</v>
      </c>
      <c r="C22" s="281"/>
      <c r="D22" s="251">
        <v>0.4861111111111111</v>
      </c>
      <c r="E22" s="252"/>
      <c r="F22" s="253"/>
      <c r="G22" s="282" t="str">
        <f>B8</f>
        <v>サン・スポ３rd</v>
      </c>
      <c r="H22" s="283"/>
      <c r="I22" s="283"/>
      <c r="J22" s="283"/>
      <c r="K22" s="10"/>
      <c r="L22" s="57" t="s">
        <v>18</v>
      </c>
      <c r="M22" s="68"/>
      <c r="N22" s="283" t="str">
        <f>B11</f>
        <v>イーグル</v>
      </c>
      <c r="O22" s="283"/>
      <c r="P22" s="283"/>
      <c r="Q22" s="283"/>
      <c r="R22" s="284" t="str">
        <f>B9</f>
        <v>知内・松前</v>
      </c>
      <c r="S22" s="240"/>
      <c r="T22" s="285" t="str">
        <f>B10</f>
        <v>鷲の木</v>
      </c>
      <c r="U22" s="286"/>
    </row>
    <row r="23" spans="1:23" ht="30" customHeight="1">
      <c r="B23" s="271" t="s">
        <v>23</v>
      </c>
      <c r="C23" s="271"/>
      <c r="D23" s="272">
        <v>0.5</v>
      </c>
      <c r="E23" s="273"/>
      <c r="F23" s="274"/>
      <c r="G23" s="275" t="str">
        <f>B9</f>
        <v>知内・松前</v>
      </c>
      <c r="H23" s="276"/>
      <c r="I23" s="276"/>
      <c r="J23" s="276"/>
      <c r="K23" s="84"/>
      <c r="L23" s="58" t="s">
        <v>18</v>
      </c>
      <c r="M23" s="70"/>
      <c r="N23" s="276" t="str">
        <f>B10</f>
        <v>鷲の木</v>
      </c>
      <c r="O23" s="276"/>
      <c r="P23" s="276"/>
      <c r="Q23" s="276"/>
      <c r="R23" s="277" t="str">
        <f>B8</f>
        <v>サン・スポ３rd</v>
      </c>
      <c r="S23" s="278"/>
      <c r="T23" s="279" t="str">
        <f>B11</f>
        <v>イーグル</v>
      </c>
      <c r="U23" s="280"/>
    </row>
    <row r="24" spans="1:23" ht="26.25" customHeight="1"/>
    <row r="25" spans="1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1:23" ht="28.5" customHeight="1">
      <c r="B26" s="227" t="str">
        <f>[1]組合せ!CB13</f>
        <v>１２：３０開場</v>
      </c>
      <c r="C26" s="220"/>
      <c r="D26" s="220"/>
      <c r="E26" s="224" t="str">
        <f>組合せ!AB12</f>
        <v>【鹿部町総合体育館】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8"/>
      <c r="U26" s="8"/>
      <c r="V26" s="8"/>
      <c r="W26" s="9"/>
    </row>
    <row r="27" spans="1:23">
      <c r="T27" s="10" t="s">
        <v>4</v>
      </c>
      <c r="U27" s="10" t="s">
        <v>5</v>
      </c>
      <c r="V27" s="10" t="s">
        <v>6</v>
      </c>
    </row>
    <row r="28" spans="1:23" ht="37.5" customHeight="1">
      <c r="B28" s="51" t="s">
        <v>110</v>
      </c>
      <c r="C28" s="229" t="str">
        <f>B29</f>
        <v>スクール</v>
      </c>
      <c r="D28" s="230"/>
      <c r="E28" s="230"/>
      <c r="F28" s="230" t="str">
        <f>B30</f>
        <v>八　幡</v>
      </c>
      <c r="G28" s="230"/>
      <c r="H28" s="230"/>
      <c r="I28" s="230" t="str">
        <f>B31</f>
        <v>MATホワイト</v>
      </c>
      <c r="J28" s="230"/>
      <c r="K28" s="230"/>
      <c r="L28" s="230" t="str">
        <f>B32</f>
        <v>AVENDAホワイト</v>
      </c>
      <c r="M28" s="230"/>
      <c r="N28" s="230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1:23" ht="38.25" customHeight="1">
      <c r="B29" s="53" t="s">
        <v>252</v>
      </c>
      <c r="C29" s="287"/>
      <c r="D29" s="288"/>
      <c r="E29" s="289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1:23" ht="38.25" customHeight="1">
      <c r="A30" t="s">
        <v>253</v>
      </c>
      <c r="B30" s="53" t="s">
        <v>254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87"/>
      <c r="G30" s="288"/>
      <c r="H30" s="289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1:23" ht="37.5" customHeight="1">
      <c r="B31" s="53" t="s">
        <v>255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87"/>
      <c r="J31" s="288"/>
      <c r="K31" s="289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1:23" ht="38.25" customHeight="1">
      <c r="B32" s="53" t="s">
        <v>256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87"/>
      <c r="M32" s="288"/>
      <c r="N32" s="289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18" t="s">
        <v>190</v>
      </c>
      <c r="C34" s="219"/>
      <c r="D34" s="219"/>
      <c r="E34" s="219"/>
      <c r="F34" s="219"/>
      <c r="G34" s="219"/>
      <c r="H34" s="219"/>
      <c r="I34" s="220"/>
      <c r="J34" s="221" t="s">
        <v>183</v>
      </c>
      <c r="K34" s="221"/>
      <c r="L34" s="222" t="s">
        <v>187</v>
      </c>
      <c r="M34" s="223"/>
      <c r="N34" s="223"/>
      <c r="O34" s="240" t="str">
        <f>B29</f>
        <v>スクール</v>
      </c>
      <c r="P34" s="241"/>
      <c r="Q34" s="241"/>
      <c r="R34" s="76" t="s">
        <v>141</v>
      </c>
      <c r="S34" s="240" t="str">
        <f>B30</f>
        <v>八　幡</v>
      </c>
      <c r="T34" s="241"/>
    </row>
    <row r="35" spans="2:22" ht="24" customHeight="1">
      <c r="B35" s="242" t="s">
        <v>189</v>
      </c>
      <c r="C35" s="243"/>
      <c r="D35" s="243"/>
      <c r="E35" s="243"/>
      <c r="F35" s="243"/>
      <c r="G35" s="243"/>
      <c r="H35" s="243"/>
      <c r="I35" s="243"/>
      <c r="J35" s="244" t="s">
        <v>183</v>
      </c>
      <c r="K35" s="244"/>
      <c r="L35" s="290" t="s">
        <v>188</v>
      </c>
      <c r="M35" s="290"/>
      <c r="N35" s="246"/>
      <c r="O35" s="247" t="str">
        <f>B31</f>
        <v>MATホワイト</v>
      </c>
      <c r="P35" s="248"/>
      <c r="Q35" s="248"/>
      <c r="R35" s="77" t="s">
        <v>140</v>
      </c>
      <c r="S35" s="249" t="str">
        <f>B32</f>
        <v>AVENDAホワイト</v>
      </c>
      <c r="T35" s="246"/>
      <c r="U35" s="75"/>
    </row>
    <row r="36" spans="2:22" ht="30" customHeight="1">
      <c r="B36" s="231" t="str">
        <f>B28</f>
        <v>Dブロック</v>
      </c>
      <c r="C36" s="232"/>
      <c r="D36" s="233" t="s">
        <v>14</v>
      </c>
      <c r="E36" s="234"/>
      <c r="F36" s="235"/>
      <c r="G36" s="236" t="s">
        <v>15</v>
      </c>
      <c r="H36" s="234"/>
      <c r="I36" s="234"/>
      <c r="J36" s="234"/>
      <c r="K36" s="234"/>
      <c r="L36" s="17" t="s">
        <v>27</v>
      </c>
      <c r="M36" s="234" t="s">
        <v>15</v>
      </c>
      <c r="N36" s="234"/>
      <c r="O36" s="234"/>
      <c r="P36" s="234"/>
      <c r="Q36" s="237"/>
      <c r="R36" s="238" t="s">
        <v>16</v>
      </c>
      <c r="S36" s="238"/>
      <c r="T36" s="238" t="s">
        <v>16</v>
      </c>
      <c r="U36" s="239"/>
      <c r="V36" s="14"/>
    </row>
    <row r="37" spans="2:22" ht="30" customHeight="1">
      <c r="B37" s="260" t="s">
        <v>17</v>
      </c>
      <c r="C37" s="261"/>
      <c r="D37" s="262">
        <v>0.5625</v>
      </c>
      <c r="E37" s="263"/>
      <c r="F37" s="264"/>
      <c r="G37" s="265" t="str">
        <f>B29</f>
        <v>スクール</v>
      </c>
      <c r="H37" s="266"/>
      <c r="I37" s="266"/>
      <c r="J37" s="266"/>
      <c r="K37" s="68"/>
      <c r="L37" s="55" t="s">
        <v>18</v>
      </c>
      <c r="M37" s="71"/>
      <c r="N37" s="266" t="str">
        <f>B30</f>
        <v>八　幡</v>
      </c>
      <c r="O37" s="266"/>
      <c r="P37" s="266"/>
      <c r="Q37" s="266"/>
      <c r="R37" s="267" t="str">
        <f>B31</f>
        <v>MATホワイト</v>
      </c>
      <c r="S37" s="268"/>
      <c r="T37" s="269" t="str">
        <f>B32</f>
        <v>AVENDAホワイト</v>
      </c>
      <c r="U37" s="270"/>
    </row>
    <row r="38" spans="2:22" ht="30" customHeight="1">
      <c r="B38" s="250" t="s">
        <v>19</v>
      </c>
      <c r="C38" s="250"/>
      <c r="D38" s="251">
        <v>0.57638888888888895</v>
      </c>
      <c r="E38" s="252"/>
      <c r="F38" s="253"/>
      <c r="G38" s="254" t="str">
        <f>B31</f>
        <v>MATホワイト</v>
      </c>
      <c r="H38" s="255"/>
      <c r="I38" s="255"/>
      <c r="J38" s="255"/>
      <c r="K38" s="69"/>
      <c r="L38" s="56" t="s">
        <v>18</v>
      </c>
      <c r="M38" s="69"/>
      <c r="N38" s="255" t="str">
        <f>B32</f>
        <v>AVENDAホワイト</v>
      </c>
      <c r="O38" s="255"/>
      <c r="P38" s="255"/>
      <c r="Q38" s="255"/>
      <c r="R38" s="256" t="str">
        <f>B29</f>
        <v>スクール</v>
      </c>
      <c r="S38" s="257"/>
      <c r="T38" s="258" t="str">
        <f>B30</f>
        <v>八　幡</v>
      </c>
      <c r="U38" s="259"/>
    </row>
    <row r="39" spans="2:22" ht="30" customHeight="1">
      <c r="B39" s="250" t="s">
        <v>139</v>
      </c>
      <c r="C39" s="250"/>
      <c r="D39" s="251"/>
      <c r="E39" s="252"/>
      <c r="F39" s="253"/>
      <c r="G39" s="254"/>
      <c r="H39" s="255"/>
      <c r="I39" s="255"/>
      <c r="J39" s="255"/>
      <c r="K39" s="69"/>
      <c r="L39" s="56"/>
      <c r="M39" s="69"/>
      <c r="N39" s="255"/>
      <c r="O39" s="255"/>
      <c r="P39" s="255"/>
      <c r="Q39" s="255"/>
      <c r="R39" s="256"/>
      <c r="S39" s="257"/>
      <c r="T39" s="258"/>
      <c r="U39" s="259"/>
    </row>
    <row r="40" spans="2:22" ht="30" customHeight="1">
      <c r="B40" s="250" t="s">
        <v>20</v>
      </c>
      <c r="C40" s="250"/>
      <c r="D40" s="251">
        <v>0.59722222222222221</v>
      </c>
      <c r="E40" s="252"/>
      <c r="F40" s="253"/>
      <c r="G40" s="254" t="str">
        <f>B29</f>
        <v>スクール</v>
      </c>
      <c r="H40" s="255"/>
      <c r="I40" s="255"/>
      <c r="J40" s="255"/>
      <c r="K40" s="83"/>
      <c r="L40" s="56" t="s">
        <v>18</v>
      </c>
      <c r="M40" s="69"/>
      <c r="N40" s="255" t="str">
        <f>B31</f>
        <v>MATホワイト</v>
      </c>
      <c r="O40" s="255"/>
      <c r="P40" s="255"/>
      <c r="Q40" s="255"/>
      <c r="R40" s="256" t="str">
        <f>B30</f>
        <v>八　幡</v>
      </c>
      <c r="S40" s="257"/>
      <c r="T40" s="258" t="str">
        <f>B32</f>
        <v>AVENDAホワイト</v>
      </c>
      <c r="U40" s="259"/>
    </row>
    <row r="41" spans="2:22" ht="30" customHeight="1">
      <c r="B41" s="250" t="s">
        <v>21</v>
      </c>
      <c r="C41" s="250"/>
      <c r="D41" s="251">
        <v>0.61111111111111105</v>
      </c>
      <c r="E41" s="252"/>
      <c r="F41" s="253"/>
      <c r="G41" s="254" t="str">
        <f>B30</f>
        <v>八　幡</v>
      </c>
      <c r="H41" s="255"/>
      <c r="I41" s="255"/>
      <c r="J41" s="255"/>
      <c r="K41" s="69"/>
      <c r="L41" s="56" t="s">
        <v>18</v>
      </c>
      <c r="M41" s="69"/>
      <c r="N41" s="255" t="str">
        <f>B32</f>
        <v>AVENDAホワイト</v>
      </c>
      <c r="O41" s="255"/>
      <c r="P41" s="255"/>
      <c r="Q41" s="255"/>
      <c r="R41" s="256" t="str">
        <f>B29</f>
        <v>スクール</v>
      </c>
      <c r="S41" s="257"/>
      <c r="T41" s="258" t="str">
        <f>B31</f>
        <v>MATホワイト</v>
      </c>
      <c r="U41" s="259"/>
    </row>
    <row r="42" spans="2:22" ht="30" customHeight="1">
      <c r="B42" s="291" t="s">
        <v>139</v>
      </c>
      <c r="C42" s="292"/>
      <c r="D42" s="251"/>
      <c r="E42" s="252"/>
      <c r="F42" s="253"/>
      <c r="G42" s="254"/>
      <c r="H42" s="255"/>
      <c r="I42" s="255"/>
      <c r="J42" s="255"/>
      <c r="K42" s="69"/>
      <c r="L42" s="56"/>
      <c r="M42" s="69"/>
      <c r="N42" s="255"/>
      <c r="O42" s="255"/>
      <c r="P42" s="255"/>
      <c r="Q42" s="255"/>
      <c r="R42" s="256"/>
      <c r="S42" s="257"/>
      <c r="T42" s="258"/>
      <c r="U42" s="259"/>
    </row>
    <row r="43" spans="2:22" ht="30" customHeight="1">
      <c r="B43" s="281" t="s">
        <v>22</v>
      </c>
      <c r="C43" s="281"/>
      <c r="D43" s="251">
        <v>0.63194444444444442</v>
      </c>
      <c r="E43" s="252"/>
      <c r="F43" s="253"/>
      <c r="G43" s="282" t="str">
        <f>B29</f>
        <v>スクール</v>
      </c>
      <c r="H43" s="283"/>
      <c r="I43" s="283"/>
      <c r="J43" s="283"/>
      <c r="K43" s="68"/>
      <c r="L43" s="57" t="s">
        <v>18</v>
      </c>
      <c r="M43" s="68"/>
      <c r="N43" s="283" t="str">
        <f>B32</f>
        <v>AVENDAホワイト</v>
      </c>
      <c r="O43" s="283"/>
      <c r="P43" s="283"/>
      <c r="Q43" s="283"/>
      <c r="R43" s="284" t="str">
        <f>B30</f>
        <v>八　幡</v>
      </c>
      <c r="S43" s="240"/>
      <c r="T43" s="285" t="str">
        <f>B31</f>
        <v>MATホワイト</v>
      </c>
      <c r="U43" s="286"/>
    </row>
    <row r="44" spans="2:22" ht="30" customHeight="1">
      <c r="B44" s="271" t="s">
        <v>23</v>
      </c>
      <c r="C44" s="271"/>
      <c r="D44" s="272">
        <v>0.64583333333333337</v>
      </c>
      <c r="E44" s="273"/>
      <c r="F44" s="274"/>
      <c r="G44" s="275" t="str">
        <f>B30</f>
        <v>八　幡</v>
      </c>
      <c r="H44" s="276"/>
      <c r="I44" s="276"/>
      <c r="J44" s="276"/>
      <c r="K44" s="70"/>
      <c r="L44" s="58" t="s">
        <v>18</v>
      </c>
      <c r="M44" s="70"/>
      <c r="N44" s="276" t="str">
        <f>B31</f>
        <v>MATホワイト</v>
      </c>
      <c r="O44" s="276"/>
      <c r="P44" s="276"/>
      <c r="Q44" s="276"/>
      <c r="R44" s="277" t="str">
        <f>B29</f>
        <v>スクール</v>
      </c>
      <c r="S44" s="278"/>
      <c r="T44" s="279" t="str">
        <f>B32</f>
        <v>AVENDAホワイト</v>
      </c>
      <c r="U44" s="280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B34:I34"/>
    <mergeCell ref="C29:E29"/>
    <mergeCell ref="F30:H30"/>
    <mergeCell ref="I31:K31"/>
    <mergeCell ref="L32:N32"/>
    <mergeCell ref="J34:K34"/>
    <mergeCell ref="L34:N34"/>
    <mergeCell ref="B26:D26"/>
    <mergeCell ref="E26:S26"/>
    <mergeCell ref="C28:E28"/>
    <mergeCell ref="F28:H28"/>
    <mergeCell ref="I28:K28"/>
    <mergeCell ref="L28:N28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B13:I13"/>
    <mergeCell ref="C8:E8"/>
    <mergeCell ref="F9:H9"/>
    <mergeCell ref="I10:K10"/>
    <mergeCell ref="L11:N11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</mergeCells>
  <phoneticPr fontId="1"/>
  <pageMargins left="0.51181102362204722" right="0.35433070866141736" top="0.35433070866141736" bottom="0.15748031496062992" header="0.31496062992125984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B961-0BB2-4574-9079-58953B3EEE5B}">
  <dimension ref="B1:W60"/>
  <sheetViews>
    <sheetView zoomScale="70" zoomScaleNormal="70" workbookViewId="0">
      <selection activeCell="Y11" sqref="Y11"/>
    </sheetView>
  </sheetViews>
  <sheetFormatPr baseColWidth="10" defaultColWidth="12.83203125" defaultRowHeight="18"/>
  <cols>
    <col min="1" max="1" width="1.6640625" customWidth="1"/>
    <col min="2" max="2" width="14.83203125" customWidth="1"/>
    <col min="3" max="14" width="5.1640625" customWidth="1"/>
    <col min="15" max="15" width="6" customWidth="1"/>
    <col min="16" max="22" width="6.1640625" customWidth="1"/>
    <col min="23" max="23" width="1.5" customWidth="1"/>
    <col min="24" max="24" width="21" customWidth="1"/>
  </cols>
  <sheetData>
    <row r="1" spans="2:23" ht="36" customHeight="1">
      <c r="B1" s="224" t="str">
        <f>組合せ!B1</f>
        <v>第４３回　函館東ライオンズクラブ杯　U-１２　フットサル大会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9"/>
    </row>
    <row r="2" spans="2:23" ht="29.25" customHeight="1">
      <c r="B2" s="226" t="str">
        <f>組合せ!B4</f>
        <v>◇　令和7年11月22日（土）予選リーグ　◇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27" t="str">
        <f>[1]組合せ!BB13</f>
        <v>９：００開場</v>
      </c>
      <c r="C5" s="220"/>
      <c r="D5" s="220"/>
      <c r="E5" s="224" t="str">
        <f>組合せ!B21</f>
        <v>【北斗市総合体育館A】</v>
      </c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29</v>
      </c>
      <c r="C7" s="229" t="str">
        <f>B8</f>
        <v>RIOMAR</v>
      </c>
      <c r="D7" s="230"/>
      <c r="E7" s="230"/>
      <c r="F7" s="230" t="str">
        <f>B9</f>
        <v>八　雲</v>
      </c>
      <c r="G7" s="230"/>
      <c r="H7" s="230"/>
      <c r="I7" s="230" t="str">
        <f>B10</f>
        <v>AVENDAライム</v>
      </c>
      <c r="J7" s="230"/>
      <c r="K7" s="230"/>
      <c r="L7" s="230" t="str">
        <f>B11</f>
        <v>ジュニU-12</v>
      </c>
      <c r="M7" s="230"/>
      <c r="N7" s="230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257</v>
      </c>
      <c r="C8" s="215"/>
      <c r="D8" s="216"/>
      <c r="E8" s="217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258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15"/>
      <c r="G9" s="216"/>
      <c r="H9" s="217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4" t="s">
        <v>259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15"/>
      <c r="J10" s="216"/>
      <c r="K10" s="217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260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15"/>
      <c r="M11" s="216"/>
      <c r="N11" s="217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18" t="s">
        <v>175</v>
      </c>
      <c r="C13" s="219"/>
      <c r="D13" s="219"/>
      <c r="E13" s="219"/>
      <c r="F13" s="219"/>
      <c r="G13" s="219"/>
      <c r="H13" s="219"/>
      <c r="I13" s="220"/>
      <c r="J13" s="221" t="s">
        <v>183</v>
      </c>
      <c r="K13" s="221"/>
      <c r="L13" s="222" t="s">
        <v>154</v>
      </c>
      <c r="M13" s="223"/>
      <c r="N13" s="223"/>
      <c r="O13" s="240" t="str">
        <f>B8</f>
        <v>RIOMAR</v>
      </c>
      <c r="P13" s="241"/>
      <c r="Q13" s="241"/>
      <c r="R13" s="76" t="s">
        <v>141</v>
      </c>
      <c r="S13" s="240" t="str">
        <f>B9</f>
        <v>八　雲</v>
      </c>
      <c r="T13" s="241"/>
    </row>
    <row r="14" spans="2:23" ht="23.25" customHeight="1">
      <c r="B14" s="242" t="s">
        <v>189</v>
      </c>
      <c r="C14" s="243"/>
      <c r="D14" s="243"/>
      <c r="E14" s="243"/>
      <c r="F14" s="243"/>
      <c r="G14" s="243"/>
      <c r="H14" s="243"/>
      <c r="I14" s="243"/>
      <c r="J14" s="244" t="s">
        <v>183</v>
      </c>
      <c r="K14" s="244"/>
      <c r="L14" s="245" t="s">
        <v>153</v>
      </c>
      <c r="M14" s="245"/>
      <c r="N14" s="246"/>
      <c r="O14" s="247" t="str">
        <f>B10</f>
        <v>AVENDAライム</v>
      </c>
      <c r="P14" s="248"/>
      <c r="Q14" s="248"/>
      <c r="R14" s="77" t="s">
        <v>140</v>
      </c>
      <c r="S14" s="249" t="str">
        <f>B11</f>
        <v>ジュニU-12</v>
      </c>
      <c r="T14" s="246"/>
      <c r="U14" s="75"/>
    </row>
    <row r="15" spans="2:23" ht="30" customHeight="1">
      <c r="B15" s="231" t="str">
        <f>B7</f>
        <v>Eブロック</v>
      </c>
      <c r="C15" s="232"/>
      <c r="D15" s="233" t="s">
        <v>14</v>
      </c>
      <c r="E15" s="234"/>
      <c r="F15" s="235"/>
      <c r="G15" s="236" t="s">
        <v>15</v>
      </c>
      <c r="H15" s="234"/>
      <c r="I15" s="234"/>
      <c r="J15" s="234"/>
      <c r="K15" s="234"/>
      <c r="L15" s="17" t="s">
        <v>27</v>
      </c>
      <c r="M15" s="234" t="s">
        <v>15</v>
      </c>
      <c r="N15" s="234"/>
      <c r="O15" s="234"/>
      <c r="P15" s="234"/>
      <c r="Q15" s="237"/>
      <c r="R15" s="238" t="s">
        <v>16</v>
      </c>
      <c r="S15" s="238"/>
      <c r="T15" s="238" t="s">
        <v>16</v>
      </c>
      <c r="U15" s="239"/>
      <c r="V15" s="14"/>
    </row>
    <row r="16" spans="2:23" ht="30" customHeight="1">
      <c r="B16" s="260" t="s">
        <v>17</v>
      </c>
      <c r="C16" s="261"/>
      <c r="D16" s="262">
        <v>0.41666666666666669</v>
      </c>
      <c r="E16" s="263"/>
      <c r="F16" s="264"/>
      <c r="G16" s="265" t="str">
        <f>B8</f>
        <v>RIOMAR</v>
      </c>
      <c r="H16" s="266"/>
      <c r="I16" s="266"/>
      <c r="J16" s="266"/>
      <c r="K16" s="68">
        <v>1</v>
      </c>
      <c r="L16" s="55" t="s">
        <v>18</v>
      </c>
      <c r="M16" s="85">
        <v>2</v>
      </c>
      <c r="N16" s="266" t="str">
        <f>B9</f>
        <v>八　雲</v>
      </c>
      <c r="O16" s="266"/>
      <c r="P16" s="266"/>
      <c r="Q16" s="266"/>
      <c r="R16" s="267" t="str">
        <f>B10</f>
        <v>AVENDAライム</v>
      </c>
      <c r="S16" s="268"/>
      <c r="T16" s="269" t="str">
        <f>B11</f>
        <v>ジュニU-12</v>
      </c>
      <c r="U16" s="270"/>
    </row>
    <row r="17" spans="2:23" ht="30" customHeight="1">
      <c r="B17" s="250" t="s">
        <v>19</v>
      </c>
      <c r="C17" s="250"/>
      <c r="D17" s="251">
        <v>0.43055555555555558</v>
      </c>
      <c r="E17" s="252"/>
      <c r="F17" s="253"/>
      <c r="G17" s="254" t="str">
        <f>B10</f>
        <v>AVENDAライム</v>
      </c>
      <c r="H17" s="255"/>
      <c r="I17" s="255"/>
      <c r="J17" s="255"/>
      <c r="K17" s="83"/>
      <c r="L17" s="56" t="s">
        <v>18</v>
      </c>
      <c r="M17" s="83"/>
      <c r="N17" s="255" t="str">
        <f>B11</f>
        <v>ジュニU-12</v>
      </c>
      <c r="O17" s="255"/>
      <c r="P17" s="255"/>
      <c r="Q17" s="255"/>
      <c r="R17" s="256" t="str">
        <f>B8</f>
        <v>RIOMAR</v>
      </c>
      <c r="S17" s="257"/>
      <c r="T17" s="258" t="str">
        <f>B9</f>
        <v>八　雲</v>
      </c>
      <c r="U17" s="259"/>
    </row>
    <row r="18" spans="2:23" ht="30" customHeight="1">
      <c r="B18" s="250" t="s">
        <v>139</v>
      </c>
      <c r="C18" s="250"/>
      <c r="D18" s="251"/>
      <c r="E18" s="252"/>
      <c r="F18" s="253"/>
      <c r="G18" s="254"/>
      <c r="H18" s="255"/>
      <c r="I18" s="255"/>
      <c r="J18" s="255"/>
      <c r="K18" s="83"/>
      <c r="L18" s="56"/>
      <c r="M18" s="83"/>
      <c r="N18" s="255"/>
      <c r="O18" s="255"/>
      <c r="P18" s="255"/>
      <c r="Q18" s="255"/>
      <c r="R18" s="256"/>
      <c r="S18" s="257"/>
      <c r="T18" s="258"/>
      <c r="U18" s="259"/>
    </row>
    <row r="19" spans="2:23" ht="30" customHeight="1">
      <c r="B19" s="250" t="s">
        <v>20</v>
      </c>
      <c r="C19" s="250"/>
      <c r="D19" s="251">
        <v>0.4513888888888889</v>
      </c>
      <c r="E19" s="252"/>
      <c r="F19" s="253"/>
      <c r="G19" s="254" t="str">
        <f>B8</f>
        <v>RIOMAR</v>
      </c>
      <c r="H19" s="255"/>
      <c r="I19" s="255"/>
      <c r="J19" s="255"/>
      <c r="K19" s="83"/>
      <c r="L19" s="56" t="s">
        <v>18</v>
      </c>
      <c r="M19" s="83"/>
      <c r="N19" s="255" t="str">
        <f>B10</f>
        <v>AVENDAライム</v>
      </c>
      <c r="O19" s="255"/>
      <c r="P19" s="255"/>
      <c r="Q19" s="255"/>
      <c r="R19" s="256" t="str">
        <f>B9</f>
        <v>八　雲</v>
      </c>
      <c r="S19" s="257"/>
      <c r="T19" s="258" t="str">
        <f>B11</f>
        <v>ジュニU-12</v>
      </c>
      <c r="U19" s="259"/>
    </row>
    <row r="20" spans="2:23" ht="30" customHeight="1">
      <c r="B20" s="250" t="s">
        <v>21</v>
      </c>
      <c r="C20" s="250"/>
      <c r="D20" s="251">
        <v>0.46527777777777773</v>
      </c>
      <c r="E20" s="252"/>
      <c r="F20" s="253"/>
      <c r="G20" s="254" t="str">
        <f>B9</f>
        <v>八　雲</v>
      </c>
      <c r="H20" s="255"/>
      <c r="I20" s="255"/>
      <c r="J20" s="255"/>
      <c r="K20" s="83"/>
      <c r="L20" s="56" t="s">
        <v>18</v>
      </c>
      <c r="M20" s="83"/>
      <c r="N20" s="255" t="str">
        <f>B11</f>
        <v>ジュニU-12</v>
      </c>
      <c r="O20" s="255"/>
      <c r="P20" s="255"/>
      <c r="Q20" s="255"/>
      <c r="R20" s="256" t="str">
        <f>B8</f>
        <v>RIOMAR</v>
      </c>
      <c r="S20" s="257"/>
      <c r="T20" s="258" t="str">
        <f>B10</f>
        <v>AVENDAライム</v>
      </c>
      <c r="U20" s="259"/>
    </row>
    <row r="21" spans="2:23" ht="30" customHeight="1">
      <c r="B21" s="250" t="s">
        <v>139</v>
      </c>
      <c r="C21" s="250"/>
      <c r="D21" s="251"/>
      <c r="E21" s="252"/>
      <c r="F21" s="253"/>
      <c r="G21" s="254"/>
      <c r="H21" s="255"/>
      <c r="I21" s="255"/>
      <c r="J21" s="255"/>
      <c r="K21" s="83"/>
      <c r="L21" s="56"/>
      <c r="M21" s="69"/>
      <c r="N21" s="255"/>
      <c r="O21" s="255"/>
      <c r="P21" s="255"/>
      <c r="Q21" s="255"/>
      <c r="R21" s="256"/>
      <c r="S21" s="257"/>
      <c r="T21" s="258"/>
      <c r="U21" s="259"/>
    </row>
    <row r="22" spans="2:23" ht="30" customHeight="1">
      <c r="B22" s="281" t="s">
        <v>22</v>
      </c>
      <c r="C22" s="281"/>
      <c r="D22" s="251">
        <v>0.4861111111111111</v>
      </c>
      <c r="E22" s="252"/>
      <c r="F22" s="253"/>
      <c r="G22" s="282" t="str">
        <f>B8</f>
        <v>RIOMAR</v>
      </c>
      <c r="H22" s="283"/>
      <c r="I22" s="283"/>
      <c r="J22" s="283"/>
      <c r="K22" s="10"/>
      <c r="L22" s="57" t="s">
        <v>18</v>
      </c>
      <c r="M22" s="68"/>
      <c r="N22" s="283" t="str">
        <f>B11</f>
        <v>ジュニU-12</v>
      </c>
      <c r="O22" s="283"/>
      <c r="P22" s="283"/>
      <c r="Q22" s="283"/>
      <c r="R22" s="284" t="str">
        <f>B9</f>
        <v>八　雲</v>
      </c>
      <c r="S22" s="240"/>
      <c r="T22" s="285" t="str">
        <f>B10</f>
        <v>AVENDAライム</v>
      </c>
      <c r="U22" s="286"/>
    </row>
    <row r="23" spans="2:23" ht="30" customHeight="1">
      <c r="B23" s="271" t="s">
        <v>23</v>
      </c>
      <c r="C23" s="271"/>
      <c r="D23" s="272">
        <v>0.5</v>
      </c>
      <c r="E23" s="273"/>
      <c r="F23" s="274"/>
      <c r="G23" s="275" t="str">
        <f>B9</f>
        <v>八　雲</v>
      </c>
      <c r="H23" s="276"/>
      <c r="I23" s="276"/>
      <c r="J23" s="276"/>
      <c r="K23" s="84"/>
      <c r="L23" s="58" t="s">
        <v>18</v>
      </c>
      <c r="M23" s="70"/>
      <c r="N23" s="276" t="str">
        <f>B10</f>
        <v>AVENDAライム</v>
      </c>
      <c r="O23" s="276"/>
      <c r="P23" s="276"/>
      <c r="Q23" s="276"/>
      <c r="R23" s="277" t="str">
        <f>B8</f>
        <v>RIOMAR</v>
      </c>
      <c r="S23" s="278"/>
      <c r="T23" s="279" t="str">
        <f>B11</f>
        <v>ジュニU-12</v>
      </c>
      <c r="U23" s="280"/>
    </row>
    <row r="24" spans="2:23" ht="26.25" customHeight="1"/>
    <row r="25" spans="2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2:23" ht="28.5" customHeight="1">
      <c r="B26" s="227" t="str">
        <f>[1]組合せ!CB13</f>
        <v>１２：３０開場</v>
      </c>
      <c r="C26" s="220"/>
      <c r="D26" s="220"/>
      <c r="E26" s="224" t="str">
        <f>組合せ!AB21</f>
        <v>【北斗市総合体育館A】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8"/>
      <c r="U26" s="8"/>
      <c r="V26" s="8"/>
      <c r="W26" s="9"/>
    </row>
    <row r="27" spans="2:23">
      <c r="T27" s="10" t="s">
        <v>4</v>
      </c>
      <c r="U27" s="10" t="s">
        <v>5</v>
      </c>
      <c r="V27" s="10" t="s">
        <v>6</v>
      </c>
    </row>
    <row r="28" spans="2:23" ht="37.5" customHeight="1">
      <c r="B28" s="51" t="s">
        <v>30</v>
      </c>
      <c r="C28" s="229" t="str">
        <f>B29</f>
        <v>乙　部</v>
      </c>
      <c r="D28" s="230"/>
      <c r="E28" s="230"/>
      <c r="F28" s="230" t="str">
        <f>B30</f>
        <v>西部フェアネスNSS</v>
      </c>
      <c r="G28" s="230"/>
      <c r="H28" s="230"/>
      <c r="I28" s="230" t="str">
        <f>B31</f>
        <v>プレイフルジュニア</v>
      </c>
      <c r="J28" s="230"/>
      <c r="K28" s="230"/>
      <c r="L28" s="230" t="str">
        <f>B32</f>
        <v>AVEVDAブラック</v>
      </c>
      <c r="M28" s="230"/>
      <c r="N28" s="230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2:23" ht="38.25" customHeight="1">
      <c r="B29" s="53" t="s">
        <v>261</v>
      </c>
      <c r="C29" s="287"/>
      <c r="D29" s="288"/>
      <c r="E29" s="289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2:23" ht="38.25" customHeight="1">
      <c r="B30" s="53" t="s">
        <v>262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87"/>
      <c r="G30" s="288"/>
      <c r="H30" s="289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2:23" ht="37.5" customHeight="1">
      <c r="B31" s="53" t="s">
        <v>263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87"/>
      <c r="J31" s="288"/>
      <c r="K31" s="289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2:23" ht="38.25" customHeight="1">
      <c r="B32" s="53" t="s">
        <v>264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87"/>
      <c r="M32" s="288"/>
      <c r="N32" s="289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18" t="s">
        <v>190</v>
      </c>
      <c r="C34" s="219"/>
      <c r="D34" s="219"/>
      <c r="E34" s="219"/>
      <c r="F34" s="219"/>
      <c r="G34" s="219"/>
      <c r="H34" s="219"/>
      <c r="I34" s="220"/>
      <c r="J34" s="221" t="s">
        <v>183</v>
      </c>
      <c r="K34" s="221"/>
      <c r="L34" s="222" t="s">
        <v>187</v>
      </c>
      <c r="M34" s="223"/>
      <c r="N34" s="223"/>
      <c r="O34" s="240" t="str">
        <f>B29</f>
        <v>乙　部</v>
      </c>
      <c r="P34" s="241"/>
      <c r="Q34" s="241"/>
      <c r="R34" s="76" t="s">
        <v>141</v>
      </c>
      <c r="S34" s="240" t="str">
        <f>B30</f>
        <v>西部フェアネスNSS</v>
      </c>
      <c r="T34" s="241"/>
    </row>
    <row r="35" spans="2:22" ht="24" customHeight="1">
      <c r="B35" s="242" t="s">
        <v>189</v>
      </c>
      <c r="C35" s="243"/>
      <c r="D35" s="243"/>
      <c r="E35" s="243"/>
      <c r="F35" s="243"/>
      <c r="G35" s="243"/>
      <c r="H35" s="243"/>
      <c r="I35" s="243"/>
      <c r="J35" s="244" t="s">
        <v>183</v>
      </c>
      <c r="K35" s="244"/>
      <c r="L35" s="290" t="s">
        <v>188</v>
      </c>
      <c r="M35" s="290"/>
      <c r="N35" s="246"/>
      <c r="O35" s="247" t="str">
        <f>B31</f>
        <v>プレイフルジュニア</v>
      </c>
      <c r="P35" s="248"/>
      <c r="Q35" s="248"/>
      <c r="R35" s="77" t="s">
        <v>140</v>
      </c>
      <c r="S35" s="249" t="str">
        <f>B32</f>
        <v>AVEVDAブラック</v>
      </c>
      <c r="T35" s="246"/>
      <c r="U35" s="75"/>
    </row>
    <row r="36" spans="2:22" ht="30" customHeight="1">
      <c r="B36" s="231" t="str">
        <f>B28</f>
        <v>Fブロック</v>
      </c>
      <c r="C36" s="232"/>
      <c r="D36" s="233" t="s">
        <v>14</v>
      </c>
      <c r="E36" s="234"/>
      <c r="F36" s="235"/>
      <c r="G36" s="236" t="s">
        <v>15</v>
      </c>
      <c r="H36" s="234"/>
      <c r="I36" s="234"/>
      <c r="J36" s="234"/>
      <c r="K36" s="234"/>
      <c r="L36" s="17" t="s">
        <v>27</v>
      </c>
      <c r="M36" s="234" t="s">
        <v>15</v>
      </c>
      <c r="N36" s="234"/>
      <c r="O36" s="234"/>
      <c r="P36" s="234"/>
      <c r="Q36" s="237"/>
      <c r="R36" s="238" t="s">
        <v>16</v>
      </c>
      <c r="S36" s="238"/>
      <c r="T36" s="238" t="s">
        <v>16</v>
      </c>
      <c r="U36" s="239"/>
      <c r="V36" s="14"/>
    </row>
    <row r="37" spans="2:22" ht="30" customHeight="1">
      <c r="B37" s="260" t="s">
        <v>17</v>
      </c>
      <c r="C37" s="261"/>
      <c r="D37" s="262">
        <v>0.5625</v>
      </c>
      <c r="E37" s="263"/>
      <c r="F37" s="264"/>
      <c r="G37" s="265" t="str">
        <f>B29</f>
        <v>乙　部</v>
      </c>
      <c r="H37" s="266"/>
      <c r="I37" s="266"/>
      <c r="J37" s="266"/>
      <c r="K37" s="68"/>
      <c r="L37" s="55" t="s">
        <v>18</v>
      </c>
      <c r="M37" s="71"/>
      <c r="N37" s="266" t="str">
        <f>B30</f>
        <v>西部フェアネスNSS</v>
      </c>
      <c r="O37" s="266"/>
      <c r="P37" s="266"/>
      <c r="Q37" s="266"/>
      <c r="R37" s="267" t="str">
        <f>B31</f>
        <v>プレイフルジュニア</v>
      </c>
      <c r="S37" s="268"/>
      <c r="T37" s="269" t="str">
        <f>B32</f>
        <v>AVEVDAブラック</v>
      </c>
      <c r="U37" s="270"/>
    </row>
    <row r="38" spans="2:22" ht="30" customHeight="1">
      <c r="B38" s="250" t="s">
        <v>19</v>
      </c>
      <c r="C38" s="250"/>
      <c r="D38" s="251">
        <v>0.57638888888888895</v>
      </c>
      <c r="E38" s="252"/>
      <c r="F38" s="253"/>
      <c r="G38" s="254" t="str">
        <f>B31</f>
        <v>プレイフルジュニア</v>
      </c>
      <c r="H38" s="255"/>
      <c r="I38" s="255"/>
      <c r="J38" s="255"/>
      <c r="K38" s="69"/>
      <c r="L38" s="56" t="s">
        <v>18</v>
      </c>
      <c r="M38" s="69"/>
      <c r="N38" s="255" t="str">
        <f>B32</f>
        <v>AVEVDAブラック</v>
      </c>
      <c r="O38" s="255"/>
      <c r="P38" s="255"/>
      <c r="Q38" s="255"/>
      <c r="R38" s="256" t="str">
        <f>B29</f>
        <v>乙　部</v>
      </c>
      <c r="S38" s="257"/>
      <c r="T38" s="258" t="str">
        <f>B30</f>
        <v>西部フェアネスNSS</v>
      </c>
      <c r="U38" s="259"/>
    </row>
    <row r="39" spans="2:22" ht="30" customHeight="1">
      <c r="B39" s="250" t="s">
        <v>139</v>
      </c>
      <c r="C39" s="250"/>
      <c r="D39" s="251"/>
      <c r="E39" s="252"/>
      <c r="F39" s="253"/>
      <c r="G39" s="254"/>
      <c r="H39" s="255"/>
      <c r="I39" s="255"/>
      <c r="J39" s="255"/>
      <c r="K39" s="69"/>
      <c r="L39" s="56"/>
      <c r="M39" s="69"/>
      <c r="N39" s="255"/>
      <c r="O39" s="255"/>
      <c r="P39" s="255"/>
      <c r="Q39" s="255"/>
      <c r="R39" s="256"/>
      <c r="S39" s="257"/>
      <c r="T39" s="258"/>
      <c r="U39" s="259"/>
    </row>
    <row r="40" spans="2:22" ht="30" customHeight="1">
      <c r="B40" s="250" t="s">
        <v>20</v>
      </c>
      <c r="C40" s="250"/>
      <c r="D40" s="251">
        <v>0.59722222222222221</v>
      </c>
      <c r="E40" s="252"/>
      <c r="F40" s="253"/>
      <c r="G40" s="254" t="str">
        <f>B29</f>
        <v>乙　部</v>
      </c>
      <c r="H40" s="255"/>
      <c r="I40" s="255"/>
      <c r="J40" s="255"/>
      <c r="K40" s="83"/>
      <c r="L40" s="56" t="s">
        <v>18</v>
      </c>
      <c r="M40" s="69"/>
      <c r="N40" s="255" t="str">
        <f>B31</f>
        <v>プレイフルジュニア</v>
      </c>
      <c r="O40" s="255"/>
      <c r="P40" s="255"/>
      <c r="Q40" s="255"/>
      <c r="R40" s="256" t="str">
        <f>B30</f>
        <v>西部フェアネスNSS</v>
      </c>
      <c r="S40" s="257"/>
      <c r="T40" s="258" t="str">
        <f>B32</f>
        <v>AVEVDAブラック</v>
      </c>
      <c r="U40" s="259"/>
    </row>
    <row r="41" spans="2:22" ht="30" customHeight="1">
      <c r="B41" s="250" t="s">
        <v>21</v>
      </c>
      <c r="C41" s="250"/>
      <c r="D41" s="251">
        <v>0.61111111111111105</v>
      </c>
      <c r="E41" s="252"/>
      <c r="F41" s="253"/>
      <c r="G41" s="254" t="str">
        <f>B30</f>
        <v>西部フェアネスNSS</v>
      </c>
      <c r="H41" s="255"/>
      <c r="I41" s="255"/>
      <c r="J41" s="255"/>
      <c r="K41" s="69"/>
      <c r="L41" s="56" t="s">
        <v>18</v>
      </c>
      <c r="M41" s="69"/>
      <c r="N41" s="255" t="str">
        <f>B32</f>
        <v>AVEVDAブラック</v>
      </c>
      <c r="O41" s="255"/>
      <c r="P41" s="255"/>
      <c r="Q41" s="255"/>
      <c r="R41" s="256" t="str">
        <f>B29</f>
        <v>乙　部</v>
      </c>
      <c r="S41" s="257"/>
      <c r="T41" s="258" t="str">
        <f>B31</f>
        <v>プレイフルジュニア</v>
      </c>
      <c r="U41" s="259"/>
    </row>
    <row r="42" spans="2:22" ht="30" customHeight="1">
      <c r="B42" s="291" t="s">
        <v>139</v>
      </c>
      <c r="C42" s="292"/>
      <c r="D42" s="251"/>
      <c r="E42" s="252"/>
      <c r="F42" s="253"/>
      <c r="G42" s="254"/>
      <c r="H42" s="255"/>
      <c r="I42" s="255"/>
      <c r="J42" s="255"/>
      <c r="K42" s="69"/>
      <c r="L42" s="56"/>
      <c r="M42" s="69"/>
      <c r="N42" s="255"/>
      <c r="O42" s="255"/>
      <c r="P42" s="255"/>
      <c r="Q42" s="255"/>
      <c r="R42" s="256"/>
      <c r="S42" s="257"/>
      <c r="T42" s="258"/>
      <c r="U42" s="259"/>
    </row>
    <row r="43" spans="2:22" ht="30" customHeight="1">
      <c r="B43" s="281" t="s">
        <v>22</v>
      </c>
      <c r="C43" s="281"/>
      <c r="D43" s="251">
        <v>0.63194444444444442</v>
      </c>
      <c r="E43" s="252"/>
      <c r="F43" s="253"/>
      <c r="G43" s="282" t="str">
        <f>B29</f>
        <v>乙　部</v>
      </c>
      <c r="H43" s="283"/>
      <c r="I43" s="283"/>
      <c r="J43" s="283"/>
      <c r="K43" s="68"/>
      <c r="L43" s="57" t="s">
        <v>18</v>
      </c>
      <c r="M43" s="68"/>
      <c r="N43" s="283" t="str">
        <f>B32</f>
        <v>AVEVDAブラック</v>
      </c>
      <c r="O43" s="283"/>
      <c r="P43" s="283"/>
      <c r="Q43" s="283"/>
      <c r="R43" s="284" t="str">
        <f>B30</f>
        <v>西部フェアネスNSS</v>
      </c>
      <c r="S43" s="240"/>
      <c r="T43" s="285" t="str">
        <f>B31</f>
        <v>プレイフルジュニア</v>
      </c>
      <c r="U43" s="286"/>
    </row>
    <row r="44" spans="2:22" ht="30" customHeight="1">
      <c r="B44" s="271" t="s">
        <v>23</v>
      </c>
      <c r="C44" s="271"/>
      <c r="D44" s="272">
        <v>0.64583333333333337</v>
      </c>
      <c r="E44" s="273"/>
      <c r="F44" s="274"/>
      <c r="G44" s="275" t="str">
        <f>B30</f>
        <v>西部フェアネスNSS</v>
      </c>
      <c r="H44" s="276"/>
      <c r="I44" s="276"/>
      <c r="J44" s="276"/>
      <c r="K44" s="70"/>
      <c r="L44" s="58" t="s">
        <v>18</v>
      </c>
      <c r="M44" s="70"/>
      <c r="N44" s="276" t="str">
        <f>B31</f>
        <v>プレイフルジュニア</v>
      </c>
      <c r="O44" s="276"/>
      <c r="P44" s="276"/>
      <c r="Q44" s="276"/>
      <c r="R44" s="277" t="str">
        <f>B29</f>
        <v>乙　部</v>
      </c>
      <c r="S44" s="278"/>
      <c r="T44" s="279" t="str">
        <f>B32</f>
        <v>AVEVDAブラック</v>
      </c>
      <c r="U44" s="280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C29:E29"/>
    <mergeCell ref="F30:H30"/>
    <mergeCell ref="I31:K31"/>
    <mergeCell ref="L32:N32"/>
    <mergeCell ref="B34:I34"/>
    <mergeCell ref="J34:K34"/>
    <mergeCell ref="L34:N34"/>
    <mergeCell ref="B26:D26"/>
    <mergeCell ref="E26:S26"/>
    <mergeCell ref="C28:E28"/>
    <mergeCell ref="F28:H28"/>
    <mergeCell ref="I28:K28"/>
    <mergeCell ref="L28:N28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C8:E8"/>
    <mergeCell ref="F9:H9"/>
    <mergeCell ref="I10:K10"/>
    <mergeCell ref="L11:N11"/>
    <mergeCell ref="B13:I13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</mergeCells>
  <phoneticPr fontId="1"/>
  <pageMargins left="0.7" right="0.7" top="0.75" bottom="0.75" header="0.3" footer="0.3"/>
  <pageSetup paperSize="9" scale="57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7C2CF-2D02-4260-A10D-1120CF0BC5F7}">
  <dimension ref="B1:W60"/>
  <sheetViews>
    <sheetView zoomScale="70" zoomScaleNormal="70" workbookViewId="0">
      <selection activeCell="B1" sqref="B1:V1"/>
    </sheetView>
  </sheetViews>
  <sheetFormatPr baseColWidth="10" defaultColWidth="12.83203125" defaultRowHeight="18"/>
  <cols>
    <col min="1" max="1" width="1.6640625" customWidth="1"/>
    <col min="2" max="2" width="14.83203125" customWidth="1"/>
    <col min="3" max="14" width="5.1640625" customWidth="1"/>
    <col min="15" max="15" width="6" customWidth="1"/>
    <col min="16" max="22" width="6.1640625" customWidth="1"/>
    <col min="23" max="23" width="1.5" customWidth="1"/>
    <col min="24" max="24" width="21" customWidth="1"/>
  </cols>
  <sheetData>
    <row r="1" spans="2:23" ht="36" customHeight="1">
      <c r="B1" s="224" t="str">
        <f>組合せ!B1</f>
        <v>第４３回　函館東ライオンズクラブ杯　U-１２　フットサル大会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9"/>
    </row>
    <row r="2" spans="2:23" ht="29.25" customHeight="1">
      <c r="B2" s="226" t="str">
        <f>組合せ!B4</f>
        <v>◇　令和7年11月22日（土）予選リーグ　◇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9"/>
    </row>
    <row r="3" spans="2:23" ht="15.75" customHeight="1">
      <c r="B3" s="50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9"/>
    </row>
    <row r="4" spans="2:23" ht="15.75" customHeight="1">
      <c r="C4" s="48"/>
      <c r="D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9"/>
    </row>
    <row r="5" spans="2:23" ht="29.25" customHeight="1">
      <c r="B5" s="227" t="str">
        <f>[1]組合せ!BB13</f>
        <v>９：００開場</v>
      </c>
      <c r="C5" s="220"/>
      <c r="D5" s="220"/>
      <c r="E5" s="224" t="str">
        <f>組合せ!BB21</f>
        <v>【北斗市総合体育館B】</v>
      </c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8"/>
      <c r="U5" s="8"/>
      <c r="V5" s="8"/>
      <c r="W5" s="9"/>
    </row>
    <row r="6" spans="2:23">
      <c r="T6" s="10" t="s">
        <v>4</v>
      </c>
      <c r="U6" s="10" t="s">
        <v>5</v>
      </c>
      <c r="V6" s="10" t="s">
        <v>6</v>
      </c>
    </row>
    <row r="7" spans="2:23" ht="37.5" customHeight="1">
      <c r="B7" s="51" t="s">
        <v>111</v>
      </c>
      <c r="C7" s="229" t="str">
        <f>B8</f>
        <v>フロンティア</v>
      </c>
      <c r="D7" s="230"/>
      <c r="E7" s="230"/>
      <c r="F7" s="230" t="str">
        <f>B9</f>
        <v>イーグルU-11</v>
      </c>
      <c r="G7" s="230"/>
      <c r="H7" s="230"/>
      <c r="I7" s="230" t="str">
        <f>B10</f>
        <v>桔梗leaf</v>
      </c>
      <c r="J7" s="230"/>
      <c r="K7" s="230"/>
      <c r="L7" s="230" t="str">
        <f>B11</f>
        <v>CORAZON</v>
      </c>
      <c r="M7" s="230"/>
      <c r="N7" s="230"/>
      <c r="O7" s="7" t="s">
        <v>7</v>
      </c>
      <c r="P7" s="7" t="s">
        <v>8</v>
      </c>
      <c r="Q7" s="7" t="s">
        <v>9</v>
      </c>
      <c r="R7" s="2" t="s">
        <v>0</v>
      </c>
      <c r="S7" s="2" t="s">
        <v>1</v>
      </c>
      <c r="T7" s="2" t="s">
        <v>2</v>
      </c>
      <c r="U7" s="2" t="s">
        <v>10</v>
      </c>
      <c r="V7" s="2" t="s">
        <v>3</v>
      </c>
    </row>
    <row r="8" spans="2:23" ht="38.25" customHeight="1">
      <c r="B8" s="53" t="s">
        <v>265</v>
      </c>
      <c r="C8" s="215"/>
      <c r="D8" s="216"/>
      <c r="E8" s="217"/>
      <c r="F8" s="78"/>
      <c r="G8" s="3" t="str">
        <f>IF(F8="","",IF(F8=H8,"△",IF(F8&gt;H8,"○","●")))</f>
        <v/>
      </c>
      <c r="H8" s="79"/>
      <c r="I8" s="78"/>
      <c r="J8" s="5" t="str">
        <f>IF(I8="","",IF(I8=K8,"△",IF(I8&gt;K8,"○","●")))</f>
        <v/>
      </c>
      <c r="K8" s="79"/>
      <c r="L8" s="78" t="str">
        <f>IF(K22="","",K22)</f>
        <v/>
      </c>
      <c r="M8" s="5" t="str">
        <f>IF(L8="","",IF(L8=N8,"△",IF(L8&gt;N8,"○","●")))</f>
        <v/>
      </c>
      <c r="N8" s="79" t="str">
        <f>IF(M22="","",M22)</f>
        <v/>
      </c>
      <c r="O8" s="159">
        <f>COUNTIF($C8:$N8,O$12)</f>
        <v>0</v>
      </c>
      <c r="P8" s="159">
        <f t="shared" ref="P8:Q11" si="0">COUNTIF($C8:$N8,P$12)</f>
        <v>0</v>
      </c>
      <c r="Q8" s="159">
        <f>COUNTIF($C8:$N8,Q$12)</f>
        <v>0</v>
      </c>
      <c r="R8" s="160">
        <f>O8*3+Q8</f>
        <v>0</v>
      </c>
      <c r="S8" s="160">
        <f>SUMIF($C$12:$N$12,S$7,$C8:$N8)</f>
        <v>0</v>
      </c>
      <c r="T8" s="160">
        <f>SUMIF($C$12:$N$12,T$7,$C8:$N8)</f>
        <v>0</v>
      </c>
      <c r="U8" s="160">
        <f>IFERROR(S8-T8,"")</f>
        <v>0</v>
      </c>
      <c r="V8" s="160">
        <f>SUMPRODUCT(($R$8:$R$11*10^5+$U$8:$U$11&gt;R8*10^5+U8)*1)+1</f>
        <v>1</v>
      </c>
    </row>
    <row r="9" spans="2:23" ht="38.25" customHeight="1">
      <c r="B9" s="54" t="s">
        <v>266</v>
      </c>
      <c r="C9" s="5" t="str">
        <f>IF(H8="","",H8)</f>
        <v/>
      </c>
      <c r="D9" s="1" t="str">
        <f>IF(C9="","",IF(C9=E9,"△",IF(C9&gt;E9,"○","●")))</f>
        <v/>
      </c>
      <c r="E9" s="4" t="str">
        <f>IF(F8="","",F8)</f>
        <v/>
      </c>
      <c r="F9" s="215"/>
      <c r="G9" s="216"/>
      <c r="H9" s="217"/>
      <c r="I9" s="78" t="str">
        <f>IF(K23="","",K23)</f>
        <v/>
      </c>
      <c r="J9" s="5" t="str">
        <f>IF(I9="","",IF(I9=K9,"△",IF(I9&gt;K9,"○","●")))</f>
        <v/>
      </c>
      <c r="K9" s="79" t="str">
        <f>IF(M23="","",M23)</f>
        <v/>
      </c>
      <c r="L9" s="78" t="str">
        <f>IF(K20="","",K20)</f>
        <v/>
      </c>
      <c r="M9" s="5" t="str">
        <f>IF(L9="","",IF(L9=N9,"△",IF(L9&gt;N9,"○","●")))</f>
        <v/>
      </c>
      <c r="N9" s="79" t="str">
        <f>IF(M20="","",M20)</f>
        <v/>
      </c>
      <c r="O9" s="159">
        <f>COUNTIF($C9:$N9,O$12)</f>
        <v>0</v>
      </c>
      <c r="P9" s="159">
        <f t="shared" si="0"/>
        <v>0</v>
      </c>
      <c r="Q9" s="159">
        <f t="shared" si="0"/>
        <v>0</v>
      </c>
      <c r="R9" s="160">
        <f>O9*3+Q9</f>
        <v>0</v>
      </c>
      <c r="S9" s="160">
        <f t="shared" ref="S9:T11" si="1">SUMIF($C$12:$N$12,S$7,$C9:$N9)</f>
        <v>0</v>
      </c>
      <c r="T9" s="160">
        <f t="shared" si="1"/>
        <v>0</v>
      </c>
      <c r="U9" s="160">
        <f t="shared" ref="U9:U11" si="2">IFERROR(S9-T9,"")</f>
        <v>0</v>
      </c>
      <c r="V9" s="160">
        <f>SUMPRODUCT(($R$8:$R$11*10^5+$U$8:$U$11&gt;R9*10^5+U9)*1)+1</f>
        <v>1</v>
      </c>
    </row>
    <row r="10" spans="2:23" ht="37.5" customHeight="1">
      <c r="B10" s="54" t="s">
        <v>267</v>
      </c>
      <c r="C10" s="5" t="str">
        <f>IF(K8="","",K8)</f>
        <v/>
      </c>
      <c r="D10" s="1" t="str">
        <f>IF(C10="","",IF(C10=E10,"△",IF(C10&gt;E10,"○","●")))</f>
        <v/>
      </c>
      <c r="E10" s="4" t="str">
        <f>IF(I8="","",I8)</f>
        <v/>
      </c>
      <c r="F10" s="22" t="str">
        <f>IF(K9="","",K9)</f>
        <v/>
      </c>
      <c r="G10" s="1" t="str">
        <f>IF(F10="","",IF(F10=H10,"△",IF(F10&gt;H10,"○","●")))</f>
        <v/>
      </c>
      <c r="H10" s="4" t="str">
        <f>IF(I9="","",I9)</f>
        <v/>
      </c>
      <c r="I10" s="215"/>
      <c r="J10" s="216"/>
      <c r="K10" s="217"/>
      <c r="L10" s="78" t="str">
        <f>IF(K17="","",K17)</f>
        <v/>
      </c>
      <c r="M10" s="5" t="str">
        <f>IF(L10="","",IF(L10=N10,"△",IF(L10&gt;N10,"○","●")))</f>
        <v/>
      </c>
      <c r="N10" s="79" t="str">
        <f>IF(M17="","",M17)</f>
        <v/>
      </c>
      <c r="O10" s="159">
        <f>COUNTIF($C10:$N10,O$12)</f>
        <v>0</v>
      </c>
      <c r="P10" s="159">
        <f t="shared" si="0"/>
        <v>0</v>
      </c>
      <c r="Q10" s="159">
        <f t="shared" si="0"/>
        <v>0</v>
      </c>
      <c r="R10" s="160">
        <f t="shared" ref="R10:R11" si="3">O10*3+Q10</f>
        <v>0</v>
      </c>
      <c r="S10" s="160">
        <f t="shared" si="1"/>
        <v>0</v>
      </c>
      <c r="T10" s="160">
        <f t="shared" si="1"/>
        <v>0</v>
      </c>
      <c r="U10" s="160">
        <f t="shared" si="2"/>
        <v>0</v>
      </c>
      <c r="V10" s="160" cm="1">
        <f t="array" ref="V10">SUMPRODUCT(($R$8:$R$11*10^5+$U$8:$U$11&gt;R10*10^5+U10)*1)+1</f>
        <v>1</v>
      </c>
    </row>
    <row r="11" spans="2:23" ht="38.25" customHeight="1">
      <c r="B11" s="54" t="s">
        <v>268</v>
      </c>
      <c r="C11" s="5" t="str">
        <f>IF(N8="","",N8)</f>
        <v/>
      </c>
      <c r="D11" s="1" t="str">
        <f>IF(C11="","",IF(C11=E11,"△",IF(C11&gt;E11,"○","●")))</f>
        <v/>
      </c>
      <c r="E11" s="4" t="str">
        <f>IF(L8="","",L8)</f>
        <v/>
      </c>
      <c r="F11" s="22" t="str">
        <f>IF(N9="","",N9)</f>
        <v/>
      </c>
      <c r="G11" s="1" t="str">
        <f>IF(F11="","",IF(F11=H11,"△",IF(F11&gt;H11,"○","●")))</f>
        <v/>
      </c>
      <c r="H11" s="4" t="str">
        <f>IF(L9="","",L9)</f>
        <v/>
      </c>
      <c r="I11" s="22" t="str">
        <f>IF(N10="","",N10)</f>
        <v/>
      </c>
      <c r="J11" s="1" t="str">
        <f>IF(I11="","",IF(I11=K11,"△",IF(I11&gt;K11,"○","●")))</f>
        <v/>
      </c>
      <c r="K11" s="4" t="str">
        <f>IF(L10="","",L10)</f>
        <v/>
      </c>
      <c r="L11" s="215"/>
      <c r="M11" s="216"/>
      <c r="N11" s="217"/>
      <c r="O11" s="159">
        <f>COUNTIF($C11:$N11,O$12)</f>
        <v>0</v>
      </c>
      <c r="P11" s="159">
        <f t="shared" si="0"/>
        <v>0</v>
      </c>
      <c r="Q11" s="159">
        <f t="shared" si="0"/>
        <v>0</v>
      </c>
      <c r="R11" s="160">
        <f t="shared" si="3"/>
        <v>0</v>
      </c>
      <c r="S11" s="160">
        <f t="shared" si="1"/>
        <v>0</v>
      </c>
      <c r="T11" s="160">
        <f t="shared" si="1"/>
        <v>0</v>
      </c>
      <c r="U11" s="160">
        <f t="shared" si="2"/>
        <v>0</v>
      </c>
      <c r="V11" s="160">
        <f>SUMPRODUCT(($R$8:$R$11*10^5+$U$8:$U$11&gt;R11*10^5+U11)*1)+1</f>
        <v>1</v>
      </c>
    </row>
    <row r="12" spans="2:23">
      <c r="C12" s="11" t="s">
        <v>11</v>
      </c>
      <c r="D12" s="12"/>
      <c r="E12" s="12" t="s">
        <v>12</v>
      </c>
      <c r="F12" s="12" t="s">
        <v>11</v>
      </c>
      <c r="G12" s="12"/>
      <c r="H12" s="12" t="s">
        <v>12</v>
      </c>
      <c r="I12" s="12" t="s">
        <v>11</v>
      </c>
      <c r="J12" s="12"/>
      <c r="K12" s="12" t="s">
        <v>12</v>
      </c>
      <c r="L12" s="12" t="s">
        <v>11</v>
      </c>
      <c r="M12" s="12"/>
      <c r="N12" s="12" t="s">
        <v>12</v>
      </c>
      <c r="O12" s="13" t="s">
        <v>13</v>
      </c>
      <c r="P12" s="13" t="s">
        <v>25</v>
      </c>
      <c r="Q12" s="13" t="s">
        <v>26</v>
      </c>
    </row>
    <row r="13" spans="2:23" ht="23.25" customHeight="1">
      <c r="B13" s="218" t="s">
        <v>175</v>
      </c>
      <c r="C13" s="219"/>
      <c r="D13" s="219"/>
      <c r="E13" s="219"/>
      <c r="F13" s="219"/>
      <c r="G13" s="219"/>
      <c r="H13" s="219"/>
      <c r="I13" s="220"/>
      <c r="J13" s="221" t="s">
        <v>183</v>
      </c>
      <c r="K13" s="221"/>
      <c r="L13" s="222" t="s">
        <v>154</v>
      </c>
      <c r="M13" s="223"/>
      <c r="N13" s="223"/>
      <c r="O13" s="240" t="str">
        <f>B8</f>
        <v>フロンティア</v>
      </c>
      <c r="P13" s="241"/>
      <c r="Q13" s="241"/>
      <c r="R13" s="76" t="s">
        <v>141</v>
      </c>
      <c r="S13" s="240" t="str">
        <f>B9</f>
        <v>イーグルU-11</v>
      </c>
      <c r="T13" s="241"/>
    </row>
    <row r="14" spans="2:23" ht="23.25" customHeight="1">
      <c r="B14" s="242" t="s">
        <v>189</v>
      </c>
      <c r="C14" s="243"/>
      <c r="D14" s="243"/>
      <c r="E14" s="243"/>
      <c r="F14" s="243"/>
      <c r="G14" s="243"/>
      <c r="H14" s="243"/>
      <c r="I14" s="243"/>
      <c r="J14" s="244" t="s">
        <v>183</v>
      </c>
      <c r="K14" s="244"/>
      <c r="L14" s="245" t="s">
        <v>153</v>
      </c>
      <c r="M14" s="245"/>
      <c r="N14" s="246"/>
      <c r="O14" s="247" t="str">
        <f>B10</f>
        <v>桔梗leaf</v>
      </c>
      <c r="P14" s="248"/>
      <c r="Q14" s="248"/>
      <c r="R14" s="77" t="s">
        <v>140</v>
      </c>
      <c r="S14" s="249" t="str">
        <f>B11</f>
        <v>CORAZON</v>
      </c>
      <c r="T14" s="246"/>
      <c r="U14" s="75"/>
    </row>
    <row r="15" spans="2:23" ht="30" customHeight="1">
      <c r="B15" s="231" t="str">
        <f>B7</f>
        <v>Gブロック</v>
      </c>
      <c r="C15" s="232"/>
      <c r="D15" s="233" t="s">
        <v>14</v>
      </c>
      <c r="E15" s="234"/>
      <c r="F15" s="235"/>
      <c r="G15" s="236" t="s">
        <v>15</v>
      </c>
      <c r="H15" s="234"/>
      <c r="I15" s="234"/>
      <c r="J15" s="234"/>
      <c r="K15" s="234"/>
      <c r="L15" s="17" t="s">
        <v>27</v>
      </c>
      <c r="M15" s="234" t="s">
        <v>15</v>
      </c>
      <c r="N15" s="234"/>
      <c r="O15" s="234"/>
      <c r="P15" s="234"/>
      <c r="Q15" s="237"/>
      <c r="R15" s="238" t="s">
        <v>16</v>
      </c>
      <c r="S15" s="238"/>
      <c r="T15" s="238" t="s">
        <v>16</v>
      </c>
      <c r="U15" s="239"/>
      <c r="V15" s="14"/>
    </row>
    <row r="16" spans="2:23" ht="30" customHeight="1">
      <c r="B16" s="260" t="s">
        <v>17</v>
      </c>
      <c r="C16" s="261"/>
      <c r="D16" s="262">
        <v>0.41666666666666669</v>
      </c>
      <c r="E16" s="263"/>
      <c r="F16" s="264"/>
      <c r="G16" s="265" t="str">
        <f>B8</f>
        <v>フロンティア</v>
      </c>
      <c r="H16" s="266"/>
      <c r="I16" s="266"/>
      <c r="J16" s="266"/>
      <c r="K16" s="68">
        <v>1</v>
      </c>
      <c r="L16" s="55" t="s">
        <v>18</v>
      </c>
      <c r="M16" s="85">
        <v>2</v>
      </c>
      <c r="N16" s="266" t="str">
        <f>B9</f>
        <v>イーグルU-11</v>
      </c>
      <c r="O16" s="266"/>
      <c r="P16" s="266"/>
      <c r="Q16" s="266"/>
      <c r="R16" s="267" t="str">
        <f>B10</f>
        <v>桔梗leaf</v>
      </c>
      <c r="S16" s="268"/>
      <c r="T16" s="269" t="str">
        <f>B11</f>
        <v>CORAZON</v>
      </c>
      <c r="U16" s="270"/>
    </row>
    <row r="17" spans="2:23" ht="30" customHeight="1">
      <c r="B17" s="250" t="s">
        <v>19</v>
      </c>
      <c r="C17" s="250"/>
      <c r="D17" s="251">
        <v>0.43055555555555558</v>
      </c>
      <c r="E17" s="252"/>
      <c r="F17" s="253"/>
      <c r="G17" s="254" t="str">
        <f>B10</f>
        <v>桔梗leaf</v>
      </c>
      <c r="H17" s="255"/>
      <c r="I17" s="255"/>
      <c r="J17" s="255"/>
      <c r="K17" s="83"/>
      <c r="L17" s="56" t="s">
        <v>18</v>
      </c>
      <c r="M17" s="83"/>
      <c r="N17" s="255" t="str">
        <f>B11</f>
        <v>CORAZON</v>
      </c>
      <c r="O17" s="255"/>
      <c r="P17" s="255"/>
      <c r="Q17" s="255"/>
      <c r="R17" s="256" t="str">
        <f>B8</f>
        <v>フロンティア</v>
      </c>
      <c r="S17" s="257"/>
      <c r="T17" s="258" t="str">
        <f>B9</f>
        <v>イーグルU-11</v>
      </c>
      <c r="U17" s="259"/>
    </row>
    <row r="18" spans="2:23" ht="30" customHeight="1">
      <c r="B18" s="250" t="s">
        <v>139</v>
      </c>
      <c r="C18" s="250"/>
      <c r="D18" s="251"/>
      <c r="E18" s="252"/>
      <c r="F18" s="253"/>
      <c r="G18" s="254"/>
      <c r="H18" s="255"/>
      <c r="I18" s="255"/>
      <c r="J18" s="255"/>
      <c r="K18" s="83"/>
      <c r="L18" s="56"/>
      <c r="M18" s="83"/>
      <c r="N18" s="255"/>
      <c r="O18" s="255"/>
      <c r="P18" s="255"/>
      <c r="Q18" s="255"/>
      <c r="R18" s="256"/>
      <c r="S18" s="257"/>
      <c r="T18" s="258"/>
      <c r="U18" s="259"/>
    </row>
    <row r="19" spans="2:23" ht="30" customHeight="1">
      <c r="B19" s="250" t="s">
        <v>20</v>
      </c>
      <c r="C19" s="250"/>
      <c r="D19" s="251">
        <v>0.4513888888888889</v>
      </c>
      <c r="E19" s="252"/>
      <c r="F19" s="253"/>
      <c r="G19" s="254" t="str">
        <f>B8</f>
        <v>フロンティア</v>
      </c>
      <c r="H19" s="255"/>
      <c r="I19" s="255"/>
      <c r="J19" s="255"/>
      <c r="K19" s="83"/>
      <c r="L19" s="56" t="s">
        <v>18</v>
      </c>
      <c r="M19" s="83"/>
      <c r="N19" s="255" t="str">
        <f>B10</f>
        <v>桔梗leaf</v>
      </c>
      <c r="O19" s="255"/>
      <c r="P19" s="255"/>
      <c r="Q19" s="255"/>
      <c r="R19" s="256" t="str">
        <f>B9</f>
        <v>イーグルU-11</v>
      </c>
      <c r="S19" s="257"/>
      <c r="T19" s="258" t="str">
        <f>B11</f>
        <v>CORAZON</v>
      </c>
      <c r="U19" s="259"/>
    </row>
    <row r="20" spans="2:23" ht="30" customHeight="1">
      <c r="B20" s="250" t="s">
        <v>21</v>
      </c>
      <c r="C20" s="250"/>
      <c r="D20" s="251">
        <v>0.46527777777777773</v>
      </c>
      <c r="E20" s="252"/>
      <c r="F20" s="253"/>
      <c r="G20" s="254" t="str">
        <f>B9</f>
        <v>イーグルU-11</v>
      </c>
      <c r="H20" s="255"/>
      <c r="I20" s="255"/>
      <c r="J20" s="255"/>
      <c r="K20" s="83"/>
      <c r="L20" s="56" t="s">
        <v>18</v>
      </c>
      <c r="M20" s="83"/>
      <c r="N20" s="255" t="str">
        <f>B11</f>
        <v>CORAZON</v>
      </c>
      <c r="O20" s="255"/>
      <c r="P20" s="255"/>
      <c r="Q20" s="255"/>
      <c r="R20" s="256" t="str">
        <f>B8</f>
        <v>フロンティア</v>
      </c>
      <c r="S20" s="257"/>
      <c r="T20" s="258" t="str">
        <f>B10</f>
        <v>桔梗leaf</v>
      </c>
      <c r="U20" s="259"/>
    </row>
    <row r="21" spans="2:23" ht="30" customHeight="1">
      <c r="B21" s="250" t="s">
        <v>139</v>
      </c>
      <c r="C21" s="250"/>
      <c r="D21" s="251"/>
      <c r="E21" s="252"/>
      <c r="F21" s="253"/>
      <c r="G21" s="254"/>
      <c r="H21" s="255"/>
      <c r="I21" s="255"/>
      <c r="J21" s="255"/>
      <c r="K21" s="83"/>
      <c r="L21" s="56"/>
      <c r="M21" s="69"/>
      <c r="N21" s="255"/>
      <c r="O21" s="255"/>
      <c r="P21" s="255"/>
      <c r="Q21" s="255"/>
      <c r="R21" s="256"/>
      <c r="S21" s="257"/>
      <c r="T21" s="258"/>
      <c r="U21" s="259"/>
    </row>
    <row r="22" spans="2:23" ht="30" customHeight="1">
      <c r="B22" s="281" t="s">
        <v>22</v>
      </c>
      <c r="C22" s="281"/>
      <c r="D22" s="251">
        <v>0.4861111111111111</v>
      </c>
      <c r="E22" s="252"/>
      <c r="F22" s="253"/>
      <c r="G22" s="282" t="str">
        <f>B8</f>
        <v>フロンティア</v>
      </c>
      <c r="H22" s="283"/>
      <c r="I22" s="283"/>
      <c r="J22" s="283"/>
      <c r="K22" s="10"/>
      <c r="L22" s="57" t="s">
        <v>18</v>
      </c>
      <c r="M22" s="68"/>
      <c r="N22" s="283" t="str">
        <f>B11</f>
        <v>CORAZON</v>
      </c>
      <c r="O22" s="283"/>
      <c r="P22" s="283"/>
      <c r="Q22" s="283"/>
      <c r="R22" s="284" t="str">
        <f>B9</f>
        <v>イーグルU-11</v>
      </c>
      <c r="S22" s="240"/>
      <c r="T22" s="285" t="str">
        <f>B10</f>
        <v>桔梗leaf</v>
      </c>
      <c r="U22" s="286"/>
    </row>
    <row r="23" spans="2:23" ht="30" customHeight="1">
      <c r="B23" s="271" t="s">
        <v>23</v>
      </c>
      <c r="C23" s="271"/>
      <c r="D23" s="272">
        <v>0.5</v>
      </c>
      <c r="E23" s="273"/>
      <c r="F23" s="274"/>
      <c r="G23" s="275" t="str">
        <f>B9</f>
        <v>イーグルU-11</v>
      </c>
      <c r="H23" s="276"/>
      <c r="I23" s="276"/>
      <c r="J23" s="276"/>
      <c r="K23" s="84"/>
      <c r="L23" s="58" t="s">
        <v>18</v>
      </c>
      <c r="M23" s="70"/>
      <c r="N23" s="276" t="str">
        <f>B10</f>
        <v>桔梗leaf</v>
      </c>
      <c r="O23" s="276"/>
      <c r="P23" s="276"/>
      <c r="Q23" s="276"/>
      <c r="R23" s="277" t="str">
        <f>B8</f>
        <v>フロンティア</v>
      </c>
      <c r="S23" s="278"/>
      <c r="T23" s="279" t="str">
        <f>B11</f>
        <v>CORAZON</v>
      </c>
      <c r="U23" s="280"/>
    </row>
    <row r="24" spans="2:23" ht="26.25" customHeight="1"/>
    <row r="25" spans="2:23" ht="26.25" customHeight="1"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</row>
    <row r="26" spans="2:23" ht="28.5" customHeight="1">
      <c r="B26" s="227" t="str">
        <f>[1]組合せ!CB13</f>
        <v>１２：３０開場</v>
      </c>
      <c r="C26" s="220"/>
      <c r="D26" s="220"/>
      <c r="E26" s="224" t="str">
        <f>組合せ!CB21</f>
        <v>【北斗市総合体育館B】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8"/>
      <c r="U26" s="8"/>
      <c r="V26" s="8"/>
      <c r="W26" s="9"/>
    </row>
    <row r="27" spans="2:23">
      <c r="T27" s="10" t="s">
        <v>4</v>
      </c>
      <c r="U27" s="10" t="s">
        <v>5</v>
      </c>
      <c r="V27" s="10" t="s">
        <v>6</v>
      </c>
    </row>
    <row r="28" spans="2:23" ht="37.5" customHeight="1">
      <c r="B28" s="51" t="s">
        <v>129</v>
      </c>
      <c r="C28" s="229" t="str">
        <f>B29</f>
        <v>せたな</v>
      </c>
      <c r="D28" s="230"/>
      <c r="E28" s="230"/>
      <c r="F28" s="230" t="str">
        <f>B30</f>
        <v>グランツ</v>
      </c>
      <c r="G28" s="230"/>
      <c r="H28" s="230"/>
      <c r="I28" s="230" t="str">
        <f>B31</f>
        <v>プレイフルSUN</v>
      </c>
      <c r="J28" s="230"/>
      <c r="K28" s="230"/>
      <c r="L28" s="230" t="str">
        <f>B32</f>
        <v>サン・スポ</v>
      </c>
      <c r="M28" s="230"/>
      <c r="N28" s="230"/>
      <c r="O28" s="7" t="s">
        <v>7</v>
      </c>
      <c r="P28" s="7" t="s">
        <v>8</v>
      </c>
      <c r="Q28" s="7" t="s">
        <v>9</v>
      </c>
      <c r="R28" s="2" t="s">
        <v>0</v>
      </c>
      <c r="S28" s="2" t="s">
        <v>1</v>
      </c>
      <c r="T28" s="2" t="s">
        <v>2</v>
      </c>
      <c r="U28" s="2" t="s">
        <v>10</v>
      </c>
      <c r="V28" s="2" t="s">
        <v>3</v>
      </c>
    </row>
    <row r="29" spans="2:23" ht="38.25" customHeight="1">
      <c r="B29" s="53" t="s">
        <v>269</v>
      </c>
      <c r="C29" s="287"/>
      <c r="D29" s="288"/>
      <c r="E29" s="289"/>
      <c r="F29" s="78" t="str">
        <f>IF(K37="","",K37)</f>
        <v/>
      </c>
      <c r="G29" s="3" t="str">
        <f>IF(F29="","",IF(F29=H29,"△",IF(F29&gt;H29,"○","●")))</f>
        <v/>
      </c>
      <c r="H29" s="79" t="str">
        <f>IF(M37="","",M37)</f>
        <v/>
      </c>
      <c r="I29" s="78" t="str">
        <f>IF(K40="","",K40)</f>
        <v/>
      </c>
      <c r="J29" s="5" t="str">
        <f>IF(I29="","",IF(I29=K29,"△",IF(I29&gt;K29,"○","●")))</f>
        <v/>
      </c>
      <c r="K29" s="79" t="str">
        <f>IF(M40="","",M40)</f>
        <v/>
      </c>
      <c r="L29" s="78" t="str">
        <f>IF(K43="","",K43)</f>
        <v/>
      </c>
      <c r="M29" s="5" t="str">
        <f>IF(L29="","",IF(L29=N29,"△",IF(L29&gt;N29,"○","●")))</f>
        <v/>
      </c>
      <c r="N29" s="79" t="str">
        <f>IF(M43="","",M43)</f>
        <v/>
      </c>
      <c r="O29" s="159">
        <f>COUNTIF($C29:$N29,O$33)</f>
        <v>0</v>
      </c>
      <c r="P29" s="159">
        <f>COUNTIF($C29:$N29,P$33)</f>
        <v>0</v>
      </c>
      <c r="Q29" s="159">
        <f>COUNTIF($C29:$N29,Q$33)</f>
        <v>0</v>
      </c>
      <c r="R29" s="160">
        <f>O29*3+Q29</f>
        <v>0</v>
      </c>
      <c r="S29" s="160">
        <f>SUMIF($C$33:$N$33,S$7,$C29:$N29)</f>
        <v>0</v>
      </c>
      <c r="T29" s="160">
        <f>SUMIF($C$33:$N$33,T$7,$C29:$N29)</f>
        <v>0</v>
      </c>
      <c r="U29" s="160">
        <f>IFERROR(S29-T29,"")</f>
        <v>0</v>
      </c>
      <c r="V29" s="160">
        <f>SUMPRODUCT(($R$29:$R$32*10^5+$U$29:$U$32&gt;R29*10^5+U29)*1)+1</f>
        <v>1</v>
      </c>
    </row>
    <row r="30" spans="2:23" ht="38.25" customHeight="1">
      <c r="B30" s="53" t="s">
        <v>270</v>
      </c>
      <c r="C30" s="5" t="str">
        <f>IF(H29="","",H29)</f>
        <v/>
      </c>
      <c r="D30" s="1" t="str">
        <f>IF(C30="","",IF(C30=E30,"△",IF(C30&gt;E30,"○","●")))</f>
        <v/>
      </c>
      <c r="E30" s="4" t="str">
        <f>IF(F29="","",F29)</f>
        <v/>
      </c>
      <c r="F30" s="287"/>
      <c r="G30" s="288"/>
      <c r="H30" s="289"/>
      <c r="I30" s="78" t="str">
        <f>IF(K44="","",K44)</f>
        <v/>
      </c>
      <c r="J30" s="5" t="str">
        <f>IF(I30="","",IF(I30=K30,"△",IF(I30&gt;K30,"○","●")))</f>
        <v/>
      </c>
      <c r="K30" s="80" t="str">
        <f>IF(M44="","",M44)</f>
        <v/>
      </c>
      <c r="L30" s="81" t="str">
        <f>IF(K41="","",K41)</f>
        <v/>
      </c>
      <c r="M30" s="5" t="str">
        <f>IF(L30="","",IF(L30=N30,"△",IF(L30&gt;N30,"○","●")))</f>
        <v/>
      </c>
      <c r="N30" s="82" t="str">
        <f>IF(M41="","",M41)</f>
        <v/>
      </c>
      <c r="O30" s="159">
        <f t="shared" ref="O30:Q32" si="4">COUNTIF($C30:$N30,O$12)</f>
        <v>0</v>
      </c>
      <c r="P30" s="159">
        <f t="shared" si="4"/>
        <v>0</v>
      </c>
      <c r="Q30" s="159">
        <f t="shared" si="4"/>
        <v>0</v>
      </c>
      <c r="R30" s="160">
        <f>O30*3+Q30</f>
        <v>0</v>
      </c>
      <c r="S30" s="160">
        <f t="shared" ref="S30:T32" si="5">SUMIF($C$12:$N$12,S$7,$C30:$N30)</f>
        <v>0</v>
      </c>
      <c r="T30" s="160">
        <f t="shared" si="5"/>
        <v>0</v>
      </c>
      <c r="U30" s="160">
        <f t="shared" ref="U30:U32" si="6">IFERROR(S30-T30,"")</f>
        <v>0</v>
      </c>
      <c r="V30" s="160">
        <f>SUMPRODUCT(($R$8:$R$11*10^5+$U$8:$U$11&gt;R30*10^5+U30)*1)+1</f>
        <v>1</v>
      </c>
    </row>
    <row r="31" spans="2:23" ht="37.5" customHeight="1">
      <c r="B31" s="53" t="s">
        <v>271</v>
      </c>
      <c r="C31" s="5" t="str">
        <f>IF(K29="","",K29)</f>
        <v/>
      </c>
      <c r="D31" s="1" t="str">
        <f>IF(C31="","",IF(C31=E31,"△",IF(C31&gt;E31,"○","●")))</f>
        <v/>
      </c>
      <c r="E31" s="4" t="str">
        <f>IF(I29="","",I29)</f>
        <v/>
      </c>
      <c r="F31" s="22" t="str">
        <f>IF(K30="","",K30)</f>
        <v/>
      </c>
      <c r="G31" s="1" t="str">
        <f>IF(F31="","",IF(F31=H31,"△",IF(F31&gt;H31,"○","●")))</f>
        <v/>
      </c>
      <c r="H31" s="4" t="str">
        <f>IF(I30="","",I30)</f>
        <v/>
      </c>
      <c r="I31" s="287"/>
      <c r="J31" s="288"/>
      <c r="K31" s="289"/>
      <c r="L31" s="78" t="str">
        <f>IF(K38="","",K38)</f>
        <v/>
      </c>
      <c r="M31" s="5" t="str">
        <f>IF(L31="","",IF(L31=N31,"△",IF(L31&gt;N31,"○","●")))</f>
        <v/>
      </c>
      <c r="N31" s="82" t="str">
        <f>IF(M38="","",M38)</f>
        <v/>
      </c>
      <c r="O31" s="159">
        <f t="shared" si="4"/>
        <v>0</v>
      </c>
      <c r="P31" s="159">
        <f t="shared" si="4"/>
        <v>0</v>
      </c>
      <c r="Q31" s="159">
        <f t="shared" si="4"/>
        <v>0</v>
      </c>
      <c r="R31" s="160">
        <f t="shared" ref="R31:R32" si="7">O31*3+Q31</f>
        <v>0</v>
      </c>
      <c r="S31" s="160">
        <f t="shared" si="5"/>
        <v>0</v>
      </c>
      <c r="T31" s="160">
        <f t="shared" si="5"/>
        <v>0</v>
      </c>
      <c r="U31" s="160">
        <f t="shared" si="6"/>
        <v>0</v>
      </c>
      <c r="V31" s="160">
        <f>SUMPRODUCT(($R$8:$R$11*10^5+$U$8:$U$11&gt;R31*10^5+U31)*1)+1</f>
        <v>1</v>
      </c>
    </row>
    <row r="32" spans="2:23" ht="38.25" customHeight="1">
      <c r="B32" s="53" t="s">
        <v>272</v>
      </c>
      <c r="C32" s="5" t="str">
        <f>IF(N29="","",N29)</f>
        <v/>
      </c>
      <c r="D32" s="1" t="str">
        <f>IF(C32="","",IF(C32=E32,"△",IF(C32&gt;E32,"○","●")))</f>
        <v/>
      </c>
      <c r="E32" s="4" t="str">
        <f>IF(L29="","",L29)</f>
        <v/>
      </c>
      <c r="F32" s="22" t="str">
        <f>IF(N30="","",N30)</f>
        <v/>
      </c>
      <c r="G32" s="1" t="str">
        <f>IF(F32="","",IF(F32=H32,"△",IF(F32&gt;H32,"○","●")))</f>
        <v/>
      </c>
      <c r="H32" s="4" t="str">
        <f>IF(L30="","",L30)</f>
        <v/>
      </c>
      <c r="I32" s="22" t="str">
        <f>IF(N31="","",N31)</f>
        <v/>
      </c>
      <c r="J32" s="1" t="str">
        <f>IF(I32="","",IF(I32=K32,"△",IF(I32&gt;K32,"○","●")))</f>
        <v/>
      </c>
      <c r="K32" s="4" t="str">
        <f>IF(L31="","",L31)</f>
        <v/>
      </c>
      <c r="L32" s="287"/>
      <c r="M32" s="288"/>
      <c r="N32" s="289"/>
      <c r="O32" s="159">
        <f t="shared" si="4"/>
        <v>0</v>
      </c>
      <c r="P32" s="159">
        <f t="shared" si="4"/>
        <v>0</v>
      </c>
      <c r="Q32" s="159">
        <f t="shared" si="4"/>
        <v>0</v>
      </c>
      <c r="R32" s="160">
        <f t="shared" si="7"/>
        <v>0</v>
      </c>
      <c r="S32" s="160">
        <f t="shared" si="5"/>
        <v>0</v>
      </c>
      <c r="T32" s="160">
        <f t="shared" si="5"/>
        <v>0</v>
      </c>
      <c r="U32" s="160">
        <f t="shared" si="6"/>
        <v>0</v>
      </c>
      <c r="V32" s="160">
        <f>SUMPRODUCT(($R$8:$R$11*10^5+$U$8:$U$11&gt;R32*10^5+U32)*1)+1</f>
        <v>1</v>
      </c>
    </row>
    <row r="33" spans="2:22">
      <c r="B33" s="15"/>
      <c r="C33" s="11" t="s">
        <v>11</v>
      </c>
      <c r="D33" s="12"/>
      <c r="E33" s="12" t="s">
        <v>12</v>
      </c>
      <c r="F33" s="12" t="s">
        <v>11</v>
      </c>
      <c r="G33" s="12"/>
      <c r="H33" s="12" t="s">
        <v>12</v>
      </c>
      <c r="I33" s="12" t="s">
        <v>11</v>
      </c>
      <c r="J33" s="12"/>
      <c r="K33" s="12" t="s">
        <v>12</v>
      </c>
      <c r="L33" s="12" t="s">
        <v>11</v>
      </c>
      <c r="M33" s="12"/>
      <c r="N33" s="12" t="s">
        <v>12</v>
      </c>
      <c r="O33" s="13" t="s">
        <v>13</v>
      </c>
      <c r="P33" s="13" t="s">
        <v>25</v>
      </c>
      <c r="Q33" s="13" t="s">
        <v>26</v>
      </c>
      <c r="R33" s="52"/>
    </row>
    <row r="34" spans="2:22" ht="24">
      <c r="B34" s="218" t="s">
        <v>190</v>
      </c>
      <c r="C34" s="219"/>
      <c r="D34" s="219"/>
      <c r="E34" s="219"/>
      <c r="F34" s="219"/>
      <c r="G34" s="219"/>
      <c r="H34" s="219"/>
      <c r="I34" s="220"/>
      <c r="J34" s="221" t="s">
        <v>183</v>
      </c>
      <c r="K34" s="221"/>
      <c r="L34" s="222" t="s">
        <v>187</v>
      </c>
      <c r="M34" s="223"/>
      <c r="N34" s="223"/>
      <c r="O34" s="240" t="str">
        <f>B29</f>
        <v>せたな</v>
      </c>
      <c r="P34" s="241"/>
      <c r="Q34" s="241"/>
      <c r="R34" s="76" t="s">
        <v>141</v>
      </c>
      <c r="S34" s="240" t="str">
        <f>B30</f>
        <v>グランツ</v>
      </c>
      <c r="T34" s="241"/>
    </row>
    <row r="35" spans="2:22" ht="24" customHeight="1">
      <c r="B35" s="242" t="s">
        <v>189</v>
      </c>
      <c r="C35" s="243"/>
      <c r="D35" s="243"/>
      <c r="E35" s="243"/>
      <c r="F35" s="243"/>
      <c r="G35" s="243"/>
      <c r="H35" s="243"/>
      <c r="I35" s="243"/>
      <c r="J35" s="244" t="s">
        <v>183</v>
      </c>
      <c r="K35" s="244"/>
      <c r="L35" s="290" t="s">
        <v>188</v>
      </c>
      <c r="M35" s="290"/>
      <c r="N35" s="246"/>
      <c r="O35" s="247" t="str">
        <f>B31</f>
        <v>プレイフルSUN</v>
      </c>
      <c r="P35" s="248"/>
      <c r="Q35" s="248"/>
      <c r="R35" s="77" t="s">
        <v>140</v>
      </c>
      <c r="S35" s="249" t="str">
        <f>B32</f>
        <v>サン・スポ</v>
      </c>
      <c r="T35" s="246"/>
      <c r="U35" s="75"/>
    </row>
    <row r="36" spans="2:22" ht="30" customHeight="1">
      <c r="B36" s="231" t="str">
        <f>B28</f>
        <v>Hブロック</v>
      </c>
      <c r="C36" s="232"/>
      <c r="D36" s="233" t="s">
        <v>14</v>
      </c>
      <c r="E36" s="234"/>
      <c r="F36" s="235"/>
      <c r="G36" s="236" t="s">
        <v>15</v>
      </c>
      <c r="H36" s="234"/>
      <c r="I36" s="234"/>
      <c r="J36" s="234"/>
      <c r="K36" s="234"/>
      <c r="L36" s="17" t="s">
        <v>27</v>
      </c>
      <c r="M36" s="234" t="s">
        <v>15</v>
      </c>
      <c r="N36" s="234"/>
      <c r="O36" s="234"/>
      <c r="P36" s="234"/>
      <c r="Q36" s="237"/>
      <c r="R36" s="238" t="s">
        <v>16</v>
      </c>
      <c r="S36" s="238"/>
      <c r="T36" s="238" t="s">
        <v>16</v>
      </c>
      <c r="U36" s="239"/>
      <c r="V36" s="14"/>
    </row>
    <row r="37" spans="2:22" ht="30" customHeight="1">
      <c r="B37" s="260" t="s">
        <v>17</v>
      </c>
      <c r="C37" s="261"/>
      <c r="D37" s="262">
        <v>0.5625</v>
      </c>
      <c r="E37" s="263"/>
      <c r="F37" s="264"/>
      <c r="G37" s="265" t="str">
        <f>B29</f>
        <v>せたな</v>
      </c>
      <c r="H37" s="266"/>
      <c r="I37" s="266"/>
      <c r="J37" s="266"/>
      <c r="K37" s="68"/>
      <c r="L37" s="55" t="s">
        <v>18</v>
      </c>
      <c r="M37" s="71"/>
      <c r="N37" s="266" t="str">
        <f>B30</f>
        <v>グランツ</v>
      </c>
      <c r="O37" s="266"/>
      <c r="P37" s="266"/>
      <c r="Q37" s="266"/>
      <c r="R37" s="267" t="str">
        <f>B31</f>
        <v>プレイフルSUN</v>
      </c>
      <c r="S37" s="268"/>
      <c r="T37" s="269" t="str">
        <f>B32</f>
        <v>サン・スポ</v>
      </c>
      <c r="U37" s="270"/>
    </row>
    <row r="38" spans="2:22" ht="30" customHeight="1">
      <c r="B38" s="250" t="s">
        <v>19</v>
      </c>
      <c r="C38" s="250"/>
      <c r="D38" s="251">
        <v>0.57638888888888895</v>
      </c>
      <c r="E38" s="252"/>
      <c r="F38" s="253"/>
      <c r="G38" s="254" t="str">
        <f>B31</f>
        <v>プレイフルSUN</v>
      </c>
      <c r="H38" s="255"/>
      <c r="I38" s="255"/>
      <c r="J38" s="255"/>
      <c r="K38" s="69"/>
      <c r="L38" s="56" t="s">
        <v>18</v>
      </c>
      <c r="M38" s="69"/>
      <c r="N38" s="255" t="str">
        <f>B32</f>
        <v>サン・スポ</v>
      </c>
      <c r="O38" s="255"/>
      <c r="P38" s="255"/>
      <c r="Q38" s="255"/>
      <c r="R38" s="256" t="str">
        <f>B29</f>
        <v>せたな</v>
      </c>
      <c r="S38" s="257"/>
      <c r="T38" s="258" t="str">
        <f>B30</f>
        <v>グランツ</v>
      </c>
      <c r="U38" s="259"/>
    </row>
    <row r="39" spans="2:22" ht="30" customHeight="1">
      <c r="B39" s="250" t="s">
        <v>139</v>
      </c>
      <c r="C39" s="250"/>
      <c r="D39" s="251"/>
      <c r="E39" s="252"/>
      <c r="F39" s="253"/>
      <c r="G39" s="254"/>
      <c r="H39" s="255"/>
      <c r="I39" s="255"/>
      <c r="J39" s="255"/>
      <c r="K39" s="69"/>
      <c r="L39" s="56"/>
      <c r="M39" s="69"/>
      <c r="N39" s="255"/>
      <c r="O39" s="255"/>
      <c r="P39" s="255"/>
      <c r="Q39" s="255"/>
      <c r="R39" s="256"/>
      <c r="S39" s="257"/>
      <c r="T39" s="258"/>
      <c r="U39" s="259"/>
    </row>
    <row r="40" spans="2:22" ht="30" customHeight="1">
      <c r="B40" s="250" t="s">
        <v>20</v>
      </c>
      <c r="C40" s="250"/>
      <c r="D40" s="251">
        <v>0.59722222222222221</v>
      </c>
      <c r="E40" s="252"/>
      <c r="F40" s="253"/>
      <c r="G40" s="254" t="str">
        <f>B29</f>
        <v>せたな</v>
      </c>
      <c r="H40" s="255"/>
      <c r="I40" s="255"/>
      <c r="J40" s="255"/>
      <c r="K40" s="83"/>
      <c r="L40" s="56" t="s">
        <v>18</v>
      </c>
      <c r="M40" s="69"/>
      <c r="N40" s="255" t="str">
        <f>B31</f>
        <v>プレイフルSUN</v>
      </c>
      <c r="O40" s="255"/>
      <c r="P40" s="255"/>
      <c r="Q40" s="255"/>
      <c r="R40" s="256" t="str">
        <f>B30</f>
        <v>グランツ</v>
      </c>
      <c r="S40" s="257"/>
      <c r="T40" s="258" t="str">
        <f>B32</f>
        <v>サン・スポ</v>
      </c>
      <c r="U40" s="259"/>
    </row>
    <row r="41" spans="2:22" ht="30" customHeight="1">
      <c r="B41" s="250" t="s">
        <v>21</v>
      </c>
      <c r="C41" s="250"/>
      <c r="D41" s="251">
        <v>0.61111111111111105</v>
      </c>
      <c r="E41" s="252"/>
      <c r="F41" s="253"/>
      <c r="G41" s="254" t="str">
        <f>B30</f>
        <v>グランツ</v>
      </c>
      <c r="H41" s="255"/>
      <c r="I41" s="255"/>
      <c r="J41" s="255"/>
      <c r="K41" s="69"/>
      <c r="L41" s="56" t="s">
        <v>18</v>
      </c>
      <c r="M41" s="69"/>
      <c r="N41" s="255" t="str">
        <f>B32</f>
        <v>サン・スポ</v>
      </c>
      <c r="O41" s="255"/>
      <c r="P41" s="255"/>
      <c r="Q41" s="255"/>
      <c r="R41" s="256" t="str">
        <f>B29</f>
        <v>せたな</v>
      </c>
      <c r="S41" s="257"/>
      <c r="T41" s="258" t="str">
        <f>B31</f>
        <v>プレイフルSUN</v>
      </c>
      <c r="U41" s="259"/>
    </row>
    <row r="42" spans="2:22" ht="30" customHeight="1">
      <c r="B42" s="291" t="s">
        <v>139</v>
      </c>
      <c r="C42" s="292"/>
      <c r="D42" s="251"/>
      <c r="E42" s="252"/>
      <c r="F42" s="253"/>
      <c r="G42" s="254"/>
      <c r="H42" s="255"/>
      <c r="I42" s="255"/>
      <c r="J42" s="255"/>
      <c r="K42" s="69"/>
      <c r="L42" s="56"/>
      <c r="M42" s="69"/>
      <c r="N42" s="255"/>
      <c r="O42" s="255"/>
      <c r="P42" s="255"/>
      <c r="Q42" s="255"/>
      <c r="R42" s="256"/>
      <c r="S42" s="257"/>
      <c r="T42" s="258"/>
      <c r="U42" s="259"/>
    </row>
    <row r="43" spans="2:22" ht="30" customHeight="1">
      <c r="B43" s="281" t="s">
        <v>22</v>
      </c>
      <c r="C43" s="281"/>
      <c r="D43" s="251">
        <v>0.63194444444444442</v>
      </c>
      <c r="E43" s="252"/>
      <c r="F43" s="253"/>
      <c r="G43" s="282" t="str">
        <f>B29</f>
        <v>せたな</v>
      </c>
      <c r="H43" s="283"/>
      <c r="I43" s="283"/>
      <c r="J43" s="283"/>
      <c r="K43" s="68"/>
      <c r="L43" s="57" t="s">
        <v>18</v>
      </c>
      <c r="M43" s="68"/>
      <c r="N43" s="283" t="str">
        <f>B32</f>
        <v>サン・スポ</v>
      </c>
      <c r="O43" s="283"/>
      <c r="P43" s="283"/>
      <c r="Q43" s="283"/>
      <c r="R43" s="284" t="str">
        <f>B30</f>
        <v>グランツ</v>
      </c>
      <c r="S43" s="240"/>
      <c r="T43" s="285" t="str">
        <f>B31</f>
        <v>プレイフルSUN</v>
      </c>
      <c r="U43" s="286"/>
    </row>
    <row r="44" spans="2:22" ht="30" customHeight="1">
      <c r="B44" s="271" t="s">
        <v>23</v>
      </c>
      <c r="C44" s="271"/>
      <c r="D44" s="272">
        <v>0.64583333333333337</v>
      </c>
      <c r="E44" s="273"/>
      <c r="F44" s="274"/>
      <c r="G44" s="275" t="str">
        <f>B30</f>
        <v>グランツ</v>
      </c>
      <c r="H44" s="276"/>
      <c r="I44" s="276"/>
      <c r="J44" s="276"/>
      <c r="K44" s="70"/>
      <c r="L44" s="58" t="s">
        <v>18</v>
      </c>
      <c r="M44" s="70"/>
      <c r="N44" s="276" t="str">
        <f>B31</f>
        <v>プレイフルSUN</v>
      </c>
      <c r="O44" s="276"/>
      <c r="P44" s="276"/>
      <c r="Q44" s="276"/>
      <c r="R44" s="277" t="str">
        <f>B29</f>
        <v>せたな</v>
      </c>
      <c r="S44" s="278"/>
      <c r="T44" s="279" t="str">
        <f>B32</f>
        <v>サン・スポ</v>
      </c>
      <c r="U44" s="280"/>
    </row>
    <row r="60" spans="3:17"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</sheetData>
  <mergeCells count="150">
    <mergeCell ref="B44:C44"/>
    <mergeCell ref="D44:F44"/>
    <mergeCell ref="G44:J44"/>
    <mergeCell ref="N44:Q44"/>
    <mergeCell ref="R44:S44"/>
    <mergeCell ref="T44:U44"/>
    <mergeCell ref="B43:C43"/>
    <mergeCell ref="D43:F43"/>
    <mergeCell ref="G43:J43"/>
    <mergeCell ref="N43:Q43"/>
    <mergeCell ref="R43:S43"/>
    <mergeCell ref="T43:U43"/>
    <mergeCell ref="B42:C42"/>
    <mergeCell ref="D42:F42"/>
    <mergeCell ref="G42:J42"/>
    <mergeCell ref="N42:Q42"/>
    <mergeCell ref="R42:S42"/>
    <mergeCell ref="T42:U42"/>
    <mergeCell ref="B41:C41"/>
    <mergeCell ref="D41:F41"/>
    <mergeCell ref="G41:J41"/>
    <mergeCell ref="N41:Q41"/>
    <mergeCell ref="R41:S41"/>
    <mergeCell ref="T41:U41"/>
    <mergeCell ref="B40:C40"/>
    <mergeCell ref="D40:F40"/>
    <mergeCell ref="G40:J40"/>
    <mergeCell ref="N40:Q40"/>
    <mergeCell ref="R40:S40"/>
    <mergeCell ref="T40:U40"/>
    <mergeCell ref="B39:C39"/>
    <mergeCell ref="D39:F39"/>
    <mergeCell ref="G39:J39"/>
    <mergeCell ref="N39:Q39"/>
    <mergeCell ref="R39:S39"/>
    <mergeCell ref="T39:U39"/>
    <mergeCell ref="B38:C38"/>
    <mergeCell ref="D38:F38"/>
    <mergeCell ref="G38:J38"/>
    <mergeCell ref="N38:Q38"/>
    <mergeCell ref="R38:S38"/>
    <mergeCell ref="T38:U38"/>
    <mergeCell ref="B37:C37"/>
    <mergeCell ref="D37:F37"/>
    <mergeCell ref="G37:J37"/>
    <mergeCell ref="N37:Q37"/>
    <mergeCell ref="R37:S37"/>
    <mergeCell ref="T37:U37"/>
    <mergeCell ref="B36:C36"/>
    <mergeCell ref="D36:F36"/>
    <mergeCell ref="G36:K36"/>
    <mergeCell ref="M36:Q36"/>
    <mergeCell ref="R36:S36"/>
    <mergeCell ref="T36:U36"/>
    <mergeCell ref="O34:Q34"/>
    <mergeCell ref="S34:T34"/>
    <mergeCell ref="B35:I35"/>
    <mergeCell ref="J35:K35"/>
    <mergeCell ref="L35:N35"/>
    <mergeCell ref="O35:Q35"/>
    <mergeCell ref="S35:T35"/>
    <mergeCell ref="C29:E29"/>
    <mergeCell ref="F30:H30"/>
    <mergeCell ref="I31:K31"/>
    <mergeCell ref="L32:N32"/>
    <mergeCell ref="B34:I34"/>
    <mergeCell ref="J34:K34"/>
    <mergeCell ref="L34:N34"/>
    <mergeCell ref="B26:D26"/>
    <mergeCell ref="E26:S26"/>
    <mergeCell ref="C28:E28"/>
    <mergeCell ref="F28:H28"/>
    <mergeCell ref="I28:K28"/>
    <mergeCell ref="L28:N28"/>
    <mergeCell ref="B23:C23"/>
    <mergeCell ref="D23:F23"/>
    <mergeCell ref="G23:J23"/>
    <mergeCell ref="N23:Q23"/>
    <mergeCell ref="R23:S23"/>
    <mergeCell ref="T23:U23"/>
    <mergeCell ref="B22:C22"/>
    <mergeCell ref="D22:F22"/>
    <mergeCell ref="G22:J22"/>
    <mergeCell ref="N22:Q22"/>
    <mergeCell ref="R22:S22"/>
    <mergeCell ref="T22:U22"/>
    <mergeCell ref="B21:C21"/>
    <mergeCell ref="D21:F21"/>
    <mergeCell ref="G21:J21"/>
    <mergeCell ref="N21:Q21"/>
    <mergeCell ref="R21:S21"/>
    <mergeCell ref="T21:U21"/>
    <mergeCell ref="B20:C20"/>
    <mergeCell ref="D20:F20"/>
    <mergeCell ref="G20:J20"/>
    <mergeCell ref="N20:Q20"/>
    <mergeCell ref="R20:S20"/>
    <mergeCell ref="T20:U20"/>
    <mergeCell ref="B19:C19"/>
    <mergeCell ref="D19:F19"/>
    <mergeCell ref="G19:J19"/>
    <mergeCell ref="N19:Q19"/>
    <mergeCell ref="R19:S19"/>
    <mergeCell ref="T19:U19"/>
    <mergeCell ref="B18:C18"/>
    <mergeCell ref="D18:F18"/>
    <mergeCell ref="G18:J18"/>
    <mergeCell ref="N18:Q18"/>
    <mergeCell ref="R18:S18"/>
    <mergeCell ref="T18:U18"/>
    <mergeCell ref="B17:C17"/>
    <mergeCell ref="D17:F17"/>
    <mergeCell ref="G17:J17"/>
    <mergeCell ref="N17:Q17"/>
    <mergeCell ref="R17:S17"/>
    <mergeCell ref="T17:U17"/>
    <mergeCell ref="B16:C16"/>
    <mergeCell ref="D16:F16"/>
    <mergeCell ref="G16:J16"/>
    <mergeCell ref="N16:Q16"/>
    <mergeCell ref="R16:S16"/>
    <mergeCell ref="T16:U16"/>
    <mergeCell ref="B15:C15"/>
    <mergeCell ref="D15:F15"/>
    <mergeCell ref="G15:K15"/>
    <mergeCell ref="M15:Q15"/>
    <mergeCell ref="R15:S15"/>
    <mergeCell ref="T15:U15"/>
    <mergeCell ref="O13:Q13"/>
    <mergeCell ref="S13:T13"/>
    <mergeCell ref="B14:I14"/>
    <mergeCell ref="J14:K14"/>
    <mergeCell ref="L14:N14"/>
    <mergeCell ref="O14:Q14"/>
    <mergeCell ref="S14:T14"/>
    <mergeCell ref="C8:E8"/>
    <mergeCell ref="F9:H9"/>
    <mergeCell ref="I10:K10"/>
    <mergeCell ref="L11:N11"/>
    <mergeCell ref="B13:I13"/>
    <mergeCell ref="J13:K13"/>
    <mergeCell ref="L13:N13"/>
    <mergeCell ref="B1:V1"/>
    <mergeCell ref="B2:V2"/>
    <mergeCell ref="B5:D5"/>
    <mergeCell ref="E5:S5"/>
    <mergeCell ref="C7:E7"/>
    <mergeCell ref="F7:H7"/>
    <mergeCell ref="I7:K7"/>
    <mergeCell ref="L7:N7"/>
  </mergeCells>
  <phoneticPr fontId="1"/>
  <pageMargins left="0.7" right="0.7" top="0.75" bottom="0.75" header="0.3" footer="0.3"/>
  <pageSetup paperSize="9"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63"/>
  <sheetViews>
    <sheetView zoomScale="60" zoomScaleNormal="60" workbookViewId="0">
      <selection sqref="A1:U1"/>
    </sheetView>
  </sheetViews>
  <sheetFormatPr baseColWidth="10" defaultColWidth="12.83203125" defaultRowHeight="18"/>
  <cols>
    <col min="1" max="1" width="16.1640625" customWidth="1"/>
    <col min="2" max="21" width="5.5" customWidth="1"/>
    <col min="22" max="25" width="4.33203125" customWidth="1"/>
  </cols>
  <sheetData>
    <row r="1" spans="1:24" ht="34.5" customHeight="1">
      <c r="A1" s="299" t="str">
        <f>組合せ!B1</f>
        <v>第４３回　函館東ライオンズクラブ杯　U-１２　フットサル大会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9"/>
    </row>
    <row r="2" spans="1:24" ht="22.5" customHeight="1">
      <c r="A2" s="300" t="str">
        <f>組合せ!B4</f>
        <v>◇　令和7年11月22日（土）予選リーグ　◇</v>
      </c>
      <c r="B2" s="301"/>
      <c r="C2" s="301"/>
      <c r="D2" s="301"/>
      <c r="E2" s="301"/>
      <c r="F2" s="301"/>
      <c r="G2" s="301"/>
      <c r="H2" s="302"/>
      <c r="I2" s="302"/>
      <c r="J2" s="302"/>
      <c r="K2" s="302"/>
      <c r="L2" s="72"/>
      <c r="M2" s="72"/>
      <c r="N2" s="72"/>
      <c r="O2" s="72"/>
      <c r="P2" s="72"/>
      <c r="Q2" s="72"/>
      <c r="R2" s="72"/>
      <c r="S2" s="72"/>
      <c r="T2" s="10"/>
      <c r="U2" s="10"/>
      <c r="V2" s="10"/>
    </row>
    <row r="3" spans="1:24">
      <c r="A3" s="15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  <c r="R3" s="107"/>
      <c r="S3" s="297"/>
      <c r="T3" s="298"/>
      <c r="U3" s="297"/>
      <c r="V3" s="298"/>
      <c r="W3" s="297"/>
      <c r="X3" s="298"/>
    </row>
    <row r="4" spans="1:24" ht="21.75" customHeight="1">
      <c r="A4" s="15"/>
      <c r="B4" s="11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295" t="s">
        <v>155</v>
      </c>
      <c r="Q4" s="296"/>
      <c r="R4" s="295" t="s">
        <v>156</v>
      </c>
      <c r="S4" s="296"/>
      <c r="T4" s="295" t="s">
        <v>157</v>
      </c>
      <c r="U4" s="296"/>
      <c r="V4" s="154"/>
      <c r="W4" s="154"/>
      <c r="X4" s="154"/>
    </row>
    <row r="5" spans="1:24" ht="22.5" customHeight="1">
      <c r="A5" s="51" t="s">
        <v>24</v>
      </c>
      <c r="B5" s="293" t="str">
        <f>A6</f>
        <v>A</v>
      </c>
      <c r="C5" s="294"/>
      <c r="D5" s="229"/>
      <c r="E5" s="293" t="str">
        <f>A7</f>
        <v>B</v>
      </c>
      <c r="F5" s="294"/>
      <c r="G5" s="229"/>
      <c r="H5" s="293" t="str">
        <f>A8</f>
        <v>エストレーラ</v>
      </c>
      <c r="I5" s="294"/>
      <c r="J5" s="229"/>
      <c r="K5" s="293" t="str">
        <f>A9</f>
        <v>日　吉</v>
      </c>
      <c r="L5" s="294"/>
      <c r="M5" s="229"/>
      <c r="N5" s="7" t="s">
        <v>7</v>
      </c>
      <c r="O5" s="7" t="s">
        <v>8</v>
      </c>
      <c r="P5" s="7" t="s">
        <v>9</v>
      </c>
      <c r="Q5" s="7" t="s">
        <v>0</v>
      </c>
      <c r="R5" s="7" t="s">
        <v>1</v>
      </c>
      <c r="S5" s="7" t="s">
        <v>2</v>
      </c>
      <c r="T5" s="7" t="s">
        <v>10</v>
      </c>
      <c r="U5" s="7" t="s">
        <v>3</v>
      </c>
      <c r="V5" s="155"/>
      <c r="W5" s="155"/>
      <c r="X5" s="155"/>
    </row>
    <row r="6" spans="1:24" ht="22.5" customHeight="1">
      <c r="A6" s="53" t="s">
        <v>202</v>
      </c>
      <c r="B6" s="215"/>
      <c r="C6" s="216"/>
      <c r="D6" s="217"/>
      <c r="E6" s="78"/>
      <c r="F6" s="3" t="str">
        <f>IF(E6="","",IF(E6=G6,"△",IF(E6&gt;G6,"○","●")))</f>
        <v/>
      </c>
      <c r="G6" s="82"/>
      <c r="H6" s="78"/>
      <c r="I6" s="5" t="str">
        <f>IF(H6="","",IF(H6=J6,"△",IF(H6&gt;J6,"○","●")))</f>
        <v/>
      </c>
      <c r="J6" s="82"/>
      <c r="K6" s="78"/>
      <c r="L6" s="5" t="str">
        <f>IF(K6="","",IF(K6=M6,"△",IF(K6&gt;M6,"○","●")))</f>
        <v/>
      </c>
      <c r="M6" s="82"/>
      <c r="N6" s="159">
        <f t="shared" ref="N6:P9" si="0">COUNTIF($B6:$M6,N$10)</f>
        <v>0</v>
      </c>
      <c r="O6" s="159">
        <f t="shared" si="0"/>
        <v>0</v>
      </c>
      <c r="P6" s="159">
        <f t="shared" si="0"/>
        <v>0</v>
      </c>
      <c r="Q6" s="160">
        <f>N6*3+P6</f>
        <v>0</v>
      </c>
      <c r="R6" s="160">
        <f t="shared" ref="R6:S9" si="1">SUMIF($B$10:$M$10,R$5,$B6:$M6)</f>
        <v>0</v>
      </c>
      <c r="S6" s="160">
        <f t="shared" si="1"/>
        <v>0</v>
      </c>
      <c r="T6" s="160">
        <f>IFERROR(R6-S6,"")</f>
        <v>0</v>
      </c>
      <c r="U6" s="160" cm="1">
        <f t="array" ref="U6">SUMPRODUCT(($Q$6:$Q$9*10^5+$T$6:$T$9&gt;Q6*10^5+T6)*1)+1</f>
        <v>1</v>
      </c>
      <c r="V6" s="155"/>
      <c r="W6" s="155"/>
      <c r="X6" s="155"/>
    </row>
    <row r="7" spans="1:24" ht="22.5" customHeight="1">
      <c r="A7" s="54" t="s">
        <v>203</v>
      </c>
      <c r="B7" s="5" t="str">
        <f>IF(G6="","",G6)</f>
        <v/>
      </c>
      <c r="C7" s="1" t="str">
        <f>IF(B7="","",IF(B7=D7,"△",IF(B7&gt;D7,"○","●")))</f>
        <v/>
      </c>
      <c r="D7" s="4" t="str">
        <f>IF(E6="","",E6)</f>
        <v/>
      </c>
      <c r="E7" s="215"/>
      <c r="F7" s="216"/>
      <c r="G7" s="217"/>
      <c r="H7" s="78"/>
      <c r="I7" s="5" t="str">
        <f>IF(H7="","",IF(H7=J7,"△",IF(H7&gt;J7,"○","●")))</f>
        <v/>
      </c>
      <c r="J7" s="80"/>
      <c r="K7" s="81"/>
      <c r="L7" s="5" t="str">
        <f>IF(K7="","",IF(K7=M7,"△",IF(K7&gt;M7,"○","●")))</f>
        <v/>
      </c>
      <c r="M7" s="82"/>
      <c r="N7" s="159">
        <f t="shared" si="0"/>
        <v>0</v>
      </c>
      <c r="O7" s="159">
        <f t="shared" si="0"/>
        <v>0</v>
      </c>
      <c r="P7" s="159">
        <f t="shared" si="0"/>
        <v>0</v>
      </c>
      <c r="Q7" s="160">
        <f>N7*3+P7</f>
        <v>0</v>
      </c>
      <c r="R7" s="160">
        <f t="shared" si="1"/>
        <v>0</v>
      </c>
      <c r="S7" s="160">
        <f t="shared" si="1"/>
        <v>0</v>
      </c>
      <c r="T7" s="160">
        <f>IFERROR(R7-S7,"")</f>
        <v>0</v>
      </c>
      <c r="U7" s="160" cm="1">
        <f t="array" ref="U7">SUMPRODUCT(($Q$6:$Q$9*10^5+$T$6:$T$9&gt;Q7*10^5+T7)*1)+1</f>
        <v>1</v>
      </c>
      <c r="V7" s="155"/>
      <c r="W7" s="155"/>
      <c r="X7" s="155"/>
    </row>
    <row r="8" spans="1:24" ht="22.5" customHeight="1">
      <c r="A8" s="54" t="s">
        <v>181</v>
      </c>
      <c r="B8" s="5" t="str">
        <f>IF(J6="","",J6)</f>
        <v/>
      </c>
      <c r="C8" s="1" t="str">
        <f>IF(B8="","",IF(B8=D8,"△",IF(B8&gt;D8,"○","●")))</f>
        <v/>
      </c>
      <c r="D8" s="4" t="str">
        <f>IF(H6="","",H6)</f>
        <v/>
      </c>
      <c r="E8" s="22" t="str">
        <f>IF(J7="","",J7)</f>
        <v/>
      </c>
      <c r="F8" s="1" t="str">
        <f>IF(E8="","",IF(E8=G8,"△",IF(E8&gt;G8,"○","●")))</f>
        <v/>
      </c>
      <c r="G8" s="4" t="str">
        <f>IF(H7="","",H7)</f>
        <v/>
      </c>
      <c r="H8" s="215"/>
      <c r="I8" s="216"/>
      <c r="J8" s="217"/>
      <c r="K8" s="78"/>
      <c r="L8" s="5" t="str">
        <f>IF(K8="","",IF(K8=M8,"△",IF(K8&gt;M8,"○","●")))</f>
        <v/>
      </c>
      <c r="M8" s="82"/>
      <c r="N8" s="159">
        <f t="shared" si="0"/>
        <v>0</v>
      </c>
      <c r="O8" s="159">
        <f t="shared" si="0"/>
        <v>0</v>
      </c>
      <c r="P8" s="159">
        <f t="shared" si="0"/>
        <v>0</v>
      </c>
      <c r="Q8" s="160">
        <f>N8*3+P8</f>
        <v>0</v>
      </c>
      <c r="R8" s="160">
        <f t="shared" si="1"/>
        <v>0</v>
      </c>
      <c r="S8" s="160">
        <f t="shared" si="1"/>
        <v>0</v>
      </c>
      <c r="T8" s="160">
        <f>IFERROR(R8-S8,"")</f>
        <v>0</v>
      </c>
      <c r="U8" s="160">
        <f>SUMPRODUCT(($Q$6:$Q$9*10^5+$T$6:$T$9&gt;Q8*10^5+T8)*1)+1</f>
        <v>1</v>
      </c>
      <c r="V8" s="155"/>
      <c r="W8" s="155"/>
      <c r="X8" s="155"/>
    </row>
    <row r="9" spans="1:24" ht="22.5" customHeight="1">
      <c r="A9" s="54" t="s">
        <v>182</v>
      </c>
      <c r="B9" s="5" t="str">
        <f>IF(M6="","",M6)</f>
        <v/>
      </c>
      <c r="C9" s="1" t="str">
        <f>IF(B9="","",IF(B9=D9,"△",IF(B9&gt;D9,"○","●")))</f>
        <v/>
      </c>
      <c r="D9" s="4" t="str">
        <f>IF(K6="","",K6)</f>
        <v/>
      </c>
      <c r="E9" s="22" t="str">
        <f>IF(M7="","",M7)</f>
        <v/>
      </c>
      <c r="F9" s="1" t="str">
        <f>IF(E9="","",IF(E9=G9,"△",IF(E9&gt;G9,"○","●")))</f>
        <v/>
      </c>
      <c r="G9" s="4" t="str">
        <f>IF(K7="","",K7)</f>
        <v/>
      </c>
      <c r="H9" s="22" t="str">
        <f>IF(M8="","",M8)</f>
        <v/>
      </c>
      <c r="I9" s="1" t="str">
        <f>IF(H9="","",IF(H9=J9,"△",IF(H9&gt;J9,"○","●")))</f>
        <v/>
      </c>
      <c r="J9" s="4" t="str">
        <f>IF(K8="","",K8)</f>
        <v/>
      </c>
      <c r="K9" s="215"/>
      <c r="L9" s="216"/>
      <c r="M9" s="217"/>
      <c r="N9" s="159">
        <f t="shared" si="0"/>
        <v>0</v>
      </c>
      <c r="O9" s="159">
        <f t="shared" si="0"/>
        <v>0</v>
      </c>
      <c r="P9" s="159">
        <f t="shared" si="0"/>
        <v>0</v>
      </c>
      <c r="Q9" s="160">
        <f>N9*3+P9</f>
        <v>0</v>
      </c>
      <c r="R9" s="160">
        <f t="shared" si="1"/>
        <v>0</v>
      </c>
      <c r="S9" s="160">
        <f t="shared" si="1"/>
        <v>0</v>
      </c>
      <c r="T9" s="160">
        <f>IFERROR(R9-S9,"")</f>
        <v>0</v>
      </c>
      <c r="U9" s="160">
        <f>SUMPRODUCT(($Q$6:$Q$9*10^5+$T$6:$T$9&gt;Q9*10^5+T9)*1)+1</f>
        <v>1</v>
      </c>
      <c r="V9" s="155"/>
      <c r="W9" s="155"/>
      <c r="X9" s="155"/>
    </row>
    <row r="10" spans="1:24" ht="22.5" customHeight="1">
      <c r="A10" s="15"/>
      <c r="B10" s="11" t="s">
        <v>11</v>
      </c>
      <c r="C10" s="12"/>
      <c r="D10" s="12" t="s">
        <v>12</v>
      </c>
      <c r="E10" s="12" t="s">
        <v>11</v>
      </c>
      <c r="F10" s="12"/>
      <c r="G10" s="12" t="s">
        <v>12</v>
      </c>
      <c r="H10" s="12" t="s">
        <v>11</v>
      </c>
      <c r="I10" s="12"/>
      <c r="J10" s="12" t="s">
        <v>12</v>
      </c>
      <c r="K10" s="12" t="s">
        <v>11</v>
      </c>
      <c r="L10" s="12"/>
      <c r="M10" s="12" t="s">
        <v>12</v>
      </c>
      <c r="N10" s="13" t="s">
        <v>130</v>
      </c>
      <c r="O10" s="13" t="s">
        <v>25</v>
      </c>
      <c r="P10" s="13" t="s">
        <v>26</v>
      </c>
      <c r="Q10" s="52"/>
      <c r="R10" s="52"/>
      <c r="S10" s="16"/>
      <c r="T10" s="16"/>
      <c r="U10" s="16"/>
      <c r="V10" s="108"/>
      <c r="W10" s="108"/>
      <c r="X10" s="108"/>
    </row>
    <row r="11" spans="1:24" ht="22.5" customHeight="1">
      <c r="A11" s="15"/>
      <c r="B11" s="11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3"/>
      <c r="O11" s="13"/>
      <c r="P11" s="295" t="s">
        <v>155</v>
      </c>
      <c r="Q11" s="295"/>
      <c r="R11" s="295" t="s">
        <v>156</v>
      </c>
      <c r="S11" s="295"/>
      <c r="T11" s="295" t="s">
        <v>157</v>
      </c>
      <c r="U11" s="295"/>
    </row>
    <row r="12" spans="1:24" ht="22.5" customHeight="1">
      <c r="A12" s="51" t="s">
        <v>109</v>
      </c>
      <c r="B12" s="293" t="str">
        <f>A13</f>
        <v>C</v>
      </c>
      <c r="C12" s="294"/>
      <c r="D12" s="229"/>
      <c r="E12" s="293" t="str">
        <f>A14</f>
        <v>D</v>
      </c>
      <c r="F12" s="294"/>
      <c r="G12" s="229"/>
      <c r="H12" s="293" t="str">
        <f>A15</f>
        <v>浜　分</v>
      </c>
      <c r="I12" s="294"/>
      <c r="J12" s="229"/>
      <c r="K12" s="293" t="str">
        <f>A16</f>
        <v>スクールイエロー</v>
      </c>
      <c r="L12" s="294"/>
      <c r="M12" s="229"/>
      <c r="N12" s="7" t="s">
        <v>7</v>
      </c>
      <c r="O12" s="7" t="s">
        <v>8</v>
      </c>
      <c r="P12" s="7" t="s">
        <v>9</v>
      </c>
      <c r="Q12" s="7" t="s">
        <v>0</v>
      </c>
      <c r="R12" s="7" t="s">
        <v>1</v>
      </c>
      <c r="S12" s="7" t="s">
        <v>2</v>
      </c>
      <c r="T12" s="7" t="s">
        <v>10</v>
      </c>
      <c r="U12" s="7" t="s">
        <v>3</v>
      </c>
    </row>
    <row r="13" spans="1:24" ht="22.5" customHeight="1">
      <c r="A13" s="53" t="s">
        <v>204</v>
      </c>
      <c r="B13" s="215"/>
      <c r="C13" s="216"/>
      <c r="D13" s="217"/>
      <c r="E13" s="78"/>
      <c r="F13" s="3" t="str">
        <f>IF(E13="","",IF(E13=G13,"△",IF(E13&gt;G13,"○","●")))</f>
        <v/>
      </c>
      <c r="G13" s="82"/>
      <c r="H13" s="78"/>
      <c r="I13" s="5" t="str">
        <f>IF(H13="","",IF(H13=J13,"△",IF(H13&gt;J13,"○","●")))</f>
        <v/>
      </c>
      <c r="J13" s="82"/>
      <c r="K13" s="78"/>
      <c r="L13" s="5" t="str">
        <f>IF(K13="","",IF(K13=M13,"△",IF(K13&gt;M13,"○","●")))</f>
        <v/>
      </c>
      <c r="M13" s="82"/>
      <c r="N13" s="159">
        <f t="shared" ref="N13:P16" si="2">COUNTIF($B13:$M13,N$17)</f>
        <v>0</v>
      </c>
      <c r="O13" s="159">
        <f t="shared" si="2"/>
        <v>0</v>
      </c>
      <c r="P13" s="159">
        <f t="shared" si="2"/>
        <v>0</v>
      </c>
      <c r="Q13" s="160">
        <f>N13*3+P13</f>
        <v>0</v>
      </c>
      <c r="R13" s="160">
        <f t="shared" ref="R13:S16" si="3">SUMIF($B$17:$M$17,R$12,$B13:$M13)</f>
        <v>0</v>
      </c>
      <c r="S13" s="160">
        <f t="shared" si="3"/>
        <v>0</v>
      </c>
      <c r="T13" s="160">
        <f>IFERROR(R13-S13,"")</f>
        <v>0</v>
      </c>
      <c r="U13" s="160" cm="1">
        <f t="array" ref="U13">SUMPRODUCT(($Q$13:$Q$16*10^5+$T$13:$T$16&gt;Q13*10^5+T13)*1)+1</f>
        <v>1</v>
      </c>
    </row>
    <row r="14" spans="1:24" ht="22.5" customHeight="1">
      <c r="A14" s="53" t="s">
        <v>205</v>
      </c>
      <c r="B14" s="5" t="str">
        <f>IF(G13="","",G13)</f>
        <v/>
      </c>
      <c r="C14" s="1" t="str">
        <f>IF(B14="","",IF(B14=D14,"△",IF(B14&gt;D14,"○","●")))</f>
        <v/>
      </c>
      <c r="D14" s="4" t="str">
        <f>IF(E13="","",E13)</f>
        <v/>
      </c>
      <c r="E14" s="215"/>
      <c r="F14" s="216"/>
      <c r="G14" s="217"/>
      <c r="H14" s="78"/>
      <c r="I14" s="5" t="str">
        <f>IF(H14="","",IF(H14=J14,"△",IF(H14&gt;J14,"○","●")))</f>
        <v/>
      </c>
      <c r="J14" s="80"/>
      <c r="K14" s="81"/>
      <c r="L14" s="5" t="str">
        <f>IF(K14="","",IF(K14=M14,"△",IF(K14&gt;M14,"○","●")))</f>
        <v/>
      </c>
      <c r="M14" s="82"/>
      <c r="N14" s="159">
        <f t="shared" si="2"/>
        <v>0</v>
      </c>
      <c r="O14" s="159">
        <f t="shared" si="2"/>
        <v>0</v>
      </c>
      <c r="P14" s="159">
        <f t="shared" si="2"/>
        <v>0</v>
      </c>
      <c r="Q14" s="160">
        <f>N14*3+P14</f>
        <v>0</v>
      </c>
      <c r="R14" s="160">
        <f>SUMIF($B$17:$M$17,R$12,$B14:$M14)</f>
        <v>0</v>
      </c>
      <c r="S14" s="160">
        <f t="shared" si="3"/>
        <v>0</v>
      </c>
      <c r="T14" s="160">
        <f>IFERROR(R14-S14,"")</f>
        <v>0</v>
      </c>
      <c r="U14" s="160" cm="1">
        <f t="array" ref="U14">SUMPRODUCT(($Q$13:$Q$16*10^5+$T$13:$T$16&gt;Q14*10^5+T14)*1)+1</f>
        <v>1</v>
      </c>
    </row>
    <row r="15" spans="1:24" ht="22.5" customHeight="1">
      <c r="A15" s="53" t="s">
        <v>185</v>
      </c>
      <c r="B15" s="5" t="str">
        <f>IF(J13="","",J13)</f>
        <v/>
      </c>
      <c r="C15" s="1" t="str">
        <f>IF(B15="","",IF(B15=D15,"△",IF(B15&gt;D15,"○","●")))</f>
        <v/>
      </c>
      <c r="D15" s="4" t="str">
        <f>IF(H13="","",H13)</f>
        <v/>
      </c>
      <c r="E15" s="22" t="str">
        <f>IF(J14="","",J14)</f>
        <v/>
      </c>
      <c r="F15" s="1" t="str">
        <f>IF(E15="","",IF(E15=G15,"△",IF(E15&gt;G15,"○","●")))</f>
        <v/>
      </c>
      <c r="G15" s="4" t="str">
        <f>IF(H14="","",H14)</f>
        <v/>
      </c>
      <c r="H15" s="215"/>
      <c r="I15" s="216"/>
      <c r="J15" s="217"/>
      <c r="K15" s="78"/>
      <c r="L15" s="5" t="str">
        <f>IF(K15="","",IF(K15=M15,"△",IF(K15&gt;M15,"○","●")))</f>
        <v/>
      </c>
      <c r="M15" s="82"/>
      <c r="N15" s="159">
        <f t="shared" si="2"/>
        <v>0</v>
      </c>
      <c r="O15" s="159">
        <f t="shared" si="2"/>
        <v>0</v>
      </c>
      <c r="P15" s="159">
        <f t="shared" si="2"/>
        <v>0</v>
      </c>
      <c r="Q15" s="160">
        <f>N15*3+P15</f>
        <v>0</v>
      </c>
      <c r="R15" s="160">
        <f t="shared" si="3"/>
        <v>0</v>
      </c>
      <c r="S15" s="160">
        <f t="shared" si="3"/>
        <v>0</v>
      </c>
      <c r="T15" s="160">
        <f>IFERROR(R15-S15,"")</f>
        <v>0</v>
      </c>
      <c r="U15" s="160">
        <f>SUMPRODUCT(($Q$13:$Q$16*10^5+$T$13:$T$16&gt;Q15*10^5+T15)*1)+1</f>
        <v>1</v>
      </c>
    </row>
    <row r="16" spans="1:24" ht="22.5" customHeight="1">
      <c r="A16" s="53" t="s">
        <v>186</v>
      </c>
      <c r="B16" s="5" t="str">
        <f>IF(M13="","",M13)</f>
        <v/>
      </c>
      <c r="C16" s="1" t="str">
        <f>IF(B16="","",IF(B16=D16,"△",IF(B16&gt;D16,"○","●")))</f>
        <v/>
      </c>
      <c r="D16" s="4" t="str">
        <f>IF(K13="","",K13)</f>
        <v/>
      </c>
      <c r="E16" s="22" t="str">
        <f>IF(M14="","",M14)</f>
        <v/>
      </c>
      <c r="F16" s="1" t="str">
        <f>IF(E16="","",IF(E16=G16,"△",IF(E16&gt;G16,"○","●")))</f>
        <v/>
      </c>
      <c r="G16" s="4" t="str">
        <f>IF(K14="","",K14)</f>
        <v/>
      </c>
      <c r="H16" s="22" t="str">
        <f>IF(M15="","",M15)</f>
        <v/>
      </c>
      <c r="I16" s="1" t="str">
        <f>IF(H16="","",IF(H16=J16,"△",IF(H16&gt;J16,"○","●")))</f>
        <v/>
      </c>
      <c r="J16" s="4" t="str">
        <f>IF(K15="","",K15)</f>
        <v/>
      </c>
      <c r="K16" s="215"/>
      <c r="L16" s="216"/>
      <c r="M16" s="217"/>
      <c r="N16" s="159">
        <f t="shared" si="2"/>
        <v>0</v>
      </c>
      <c r="O16" s="159">
        <f t="shared" si="2"/>
        <v>0</v>
      </c>
      <c r="P16" s="159">
        <f t="shared" si="2"/>
        <v>0</v>
      </c>
      <c r="Q16" s="160">
        <f>N16*3+P16</f>
        <v>0</v>
      </c>
      <c r="R16" s="160">
        <f t="shared" si="3"/>
        <v>0</v>
      </c>
      <c r="S16" s="160">
        <f t="shared" si="3"/>
        <v>0</v>
      </c>
      <c r="T16" s="160">
        <f>IFERROR(R16-S16,"")</f>
        <v>0</v>
      </c>
      <c r="U16" s="160">
        <f>SUMPRODUCT(($Q$13:$Q$16*10^5+$T$13:$T$16&gt;Q16*10^5+T16)*1)+1</f>
        <v>1</v>
      </c>
    </row>
    <row r="17" spans="1:24" ht="22.5" customHeight="1">
      <c r="A17" s="15"/>
      <c r="B17" s="11" t="s">
        <v>11</v>
      </c>
      <c r="C17" s="12"/>
      <c r="D17" s="12" t="s">
        <v>12</v>
      </c>
      <c r="E17" s="12" t="s">
        <v>11</v>
      </c>
      <c r="F17" s="12"/>
      <c r="G17" s="12" t="s">
        <v>12</v>
      </c>
      <c r="H17" s="12" t="s">
        <v>11</v>
      </c>
      <c r="I17" s="12"/>
      <c r="J17" s="12" t="s">
        <v>12</v>
      </c>
      <c r="K17" s="12" t="s">
        <v>11</v>
      </c>
      <c r="L17" s="12"/>
      <c r="M17" s="12" t="s">
        <v>12</v>
      </c>
      <c r="N17" s="13" t="s">
        <v>130</v>
      </c>
      <c r="O17" s="13" t="s">
        <v>25</v>
      </c>
      <c r="P17" s="13" t="s">
        <v>26</v>
      </c>
      <c r="Q17" s="52"/>
      <c r="R17" s="52"/>
      <c r="S17" s="16"/>
      <c r="T17" s="16"/>
      <c r="U17" s="16"/>
    </row>
    <row r="18" spans="1:24" ht="22.5" customHeight="1">
      <c r="A18" s="15"/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3"/>
      <c r="O18" s="13"/>
      <c r="P18" s="295" t="s">
        <v>155</v>
      </c>
      <c r="Q18" s="296"/>
      <c r="R18" s="295" t="s">
        <v>156</v>
      </c>
      <c r="S18" s="296"/>
      <c r="T18" s="295" t="s">
        <v>157</v>
      </c>
      <c r="U18" s="296"/>
    </row>
    <row r="19" spans="1:24" ht="22.5" customHeight="1">
      <c r="A19" s="51" t="s">
        <v>28</v>
      </c>
      <c r="B19" s="293" t="str">
        <f>A20</f>
        <v>E</v>
      </c>
      <c r="C19" s="294"/>
      <c r="D19" s="229"/>
      <c r="E19" s="293" t="str">
        <f>A21</f>
        <v>F</v>
      </c>
      <c r="F19" s="294"/>
      <c r="G19" s="229"/>
      <c r="H19" s="293" t="str">
        <f>A22</f>
        <v>エストレーラ</v>
      </c>
      <c r="I19" s="294"/>
      <c r="J19" s="229"/>
      <c r="K19" s="293" t="str">
        <f>A23</f>
        <v>日　吉</v>
      </c>
      <c r="L19" s="294"/>
      <c r="M19" s="229"/>
      <c r="N19" s="7" t="s">
        <v>7</v>
      </c>
      <c r="O19" s="7" t="s">
        <v>8</v>
      </c>
      <c r="P19" s="7" t="s">
        <v>9</v>
      </c>
      <c r="Q19" s="7" t="s">
        <v>0</v>
      </c>
      <c r="R19" s="7" t="s">
        <v>1</v>
      </c>
      <c r="S19" s="7" t="s">
        <v>2</v>
      </c>
      <c r="T19" s="7" t="s">
        <v>10</v>
      </c>
      <c r="U19" s="7" t="s">
        <v>3</v>
      </c>
    </row>
    <row r="20" spans="1:24" ht="22.5" customHeight="1">
      <c r="A20" s="53" t="s">
        <v>206</v>
      </c>
      <c r="B20" s="215"/>
      <c r="C20" s="216"/>
      <c r="D20" s="217"/>
      <c r="E20" s="78"/>
      <c r="F20" s="3" t="str">
        <f>IF(E20="","",IF(E20=G20,"△",IF(E20&gt;G20,"○","●")))</f>
        <v/>
      </c>
      <c r="G20" s="82"/>
      <c r="H20" s="78"/>
      <c r="I20" s="5" t="str">
        <f>IF(H20="","",IF(H20=J20,"△",IF(H20&gt;J20,"○","●")))</f>
        <v/>
      </c>
      <c r="J20" s="82"/>
      <c r="K20" s="78"/>
      <c r="L20" s="5" t="str">
        <f>IF(K20="","",IF(K20=M20,"△",IF(K20&gt;M20,"○","●")))</f>
        <v/>
      </c>
      <c r="M20" s="82"/>
      <c r="N20" s="159">
        <f t="shared" ref="N20:P23" si="4">COUNTIF($B20:$M20,N$24)</f>
        <v>0</v>
      </c>
      <c r="O20" s="159">
        <f t="shared" si="4"/>
        <v>0</v>
      </c>
      <c r="P20" s="159">
        <f t="shared" si="4"/>
        <v>0</v>
      </c>
      <c r="Q20" s="160">
        <f>N20*3+P20</f>
        <v>0</v>
      </c>
      <c r="R20" s="160">
        <f>SUMIF($B$24:$M$24,R$19,$B20:$M20)</f>
        <v>0</v>
      </c>
      <c r="S20" s="160">
        <f t="shared" ref="R20:S23" si="5">SUMIF($B$24:$M$24,S$19,$B20:$M20)</f>
        <v>0</v>
      </c>
      <c r="T20" s="160">
        <f>IFERROR(R20-S20,"")</f>
        <v>0</v>
      </c>
      <c r="U20" s="160">
        <f>SUMPRODUCT(($Q$20:$Q$23*10^5+$T$20:$T$23&gt;Q20*10^5+T20)*1)+1</f>
        <v>1</v>
      </c>
    </row>
    <row r="21" spans="1:24" ht="22.5" customHeight="1">
      <c r="A21" s="54" t="s">
        <v>207</v>
      </c>
      <c r="B21" s="5" t="str">
        <f>IF(G20="","",G20)</f>
        <v/>
      </c>
      <c r="C21" s="1" t="str">
        <f>IF(B21="","",IF(B21=D21,"△",IF(B21&gt;D21,"○","●")))</f>
        <v/>
      </c>
      <c r="D21" s="4" t="str">
        <f>IF(E20="","",E20)</f>
        <v/>
      </c>
      <c r="E21" s="215"/>
      <c r="F21" s="216"/>
      <c r="G21" s="217"/>
      <c r="H21" s="78"/>
      <c r="I21" s="5" t="str">
        <f>IF(H21="","",IF(H21=J21,"△",IF(H21&gt;J21,"○","●")))</f>
        <v/>
      </c>
      <c r="J21" s="80"/>
      <c r="K21" s="81"/>
      <c r="L21" s="5" t="str">
        <f>IF(K21="","",IF(K21=M21,"△",IF(K21&gt;M21,"○","●")))</f>
        <v/>
      </c>
      <c r="M21" s="82"/>
      <c r="N21" s="159">
        <f t="shared" si="4"/>
        <v>0</v>
      </c>
      <c r="O21" s="159">
        <f t="shared" si="4"/>
        <v>0</v>
      </c>
      <c r="P21" s="159">
        <f t="shared" si="4"/>
        <v>0</v>
      </c>
      <c r="Q21" s="160">
        <f>N21*3+P21</f>
        <v>0</v>
      </c>
      <c r="R21" s="160">
        <f>SUMIF($B$24:$M$24,R$19,$B21:$M21)</f>
        <v>0</v>
      </c>
      <c r="S21" s="160">
        <f t="shared" si="5"/>
        <v>0</v>
      </c>
      <c r="T21" s="160">
        <f>IFERROR(R21-S21,"")</f>
        <v>0</v>
      </c>
      <c r="U21" s="160">
        <f>SUMPRODUCT(($Q$20:$Q$23*10^5+$T$20:$T$23&gt;Q21*10^5+T21)*1)+1</f>
        <v>1</v>
      </c>
    </row>
    <row r="22" spans="1:24" ht="22.5" customHeight="1">
      <c r="A22" s="54" t="s">
        <v>181</v>
      </c>
      <c r="B22" s="5" t="str">
        <f>IF(J20="","",J20)</f>
        <v/>
      </c>
      <c r="C22" s="1" t="str">
        <f>IF(B22="","",IF(B22=D22,"△",IF(B22&gt;D22,"○","●")))</f>
        <v/>
      </c>
      <c r="D22" s="4" t="str">
        <f>IF(H20="","",H20)</f>
        <v/>
      </c>
      <c r="E22" s="22" t="str">
        <f>IF(J21="","",J21)</f>
        <v/>
      </c>
      <c r="F22" s="1" t="str">
        <f>IF(E22="","",IF(E22=G22,"△",IF(E22&gt;G22,"○","●")))</f>
        <v/>
      </c>
      <c r="G22" s="4" t="str">
        <f>IF(H21="","",H21)</f>
        <v/>
      </c>
      <c r="H22" s="215"/>
      <c r="I22" s="216"/>
      <c r="J22" s="217"/>
      <c r="K22" s="78"/>
      <c r="L22" s="5" t="str">
        <f>IF(K22="","",IF(K22=M22,"△",IF(K22&gt;M22,"○","●")))</f>
        <v/>
      </c>
      <c r="M22" s="82"/>
      <c r="N22" s="159">
        <f t="shared" si="4"/>
        <v>0</v>
      </c>
      <c r="O22" s="159">
        <f t="shared" si="4"/>
        <v>0</v>
      </c>
      <c r="P22" s="159">
        <f t="shared" si="4"/>
        <v>0</v>
      </c>
      <c r="Q22" s="160">
        <f>N22*3+P22</f>
        <v>0</v>
      </c>
      <c r="R22" s="160">
        <f t="shared" si="5"/>
        <v>0</v>
      </c>
      <c r="S22" s="160">
        <f t="shared" si="5"/>
        <v>0</v>
      </c>
      <c r="T22" s="160">
        <f>IFERROR(R22-S22,"")</f>
        <v>0</v>
      </c>
      <c r="U22" s="160">
        <f>SUMPRODUCT(($Q$20:$Q$23*10^5+$T$20:$T$23&gt;Q22*10^5+T22)*1)+1</f>
        <v>1</v>
      </c>
    </row>
    <row r="23" spans="1:24" ht="22.5" customHeight="1">
      <c r="A23" s="54" t="s">
        <v>182</v>
      </c>
      <c r="B23" s="5" t="str">
        <f>IF(M20="","",M20)</f>
        <v/>
      </c>
      <c r="C23" s="1" t="str">
        <f>IF(B23="","",IF(B23=D23,"△",IF(B23&gt;D23,"○","●")))</f>
        <v/>
      </c>
      <c r="D23" s="4" t="str">
        <f>IF(K20="","",K20)</f>
        <v/>
      </c>
      <c r="E23" s="22" t="str">
        <f>IF(M21="","",M21)</f>
        <v/>
      </c>
      <c r="F23" s="1" t="str">
        <f>IF(E23="","",IF(E23=G23,"△",IF(E23&gt;G23,"○","●")))</f>
        <v/>
      </c>
      <c r="G23" s="4" t="str">
        <f>IF(K21="","",K21)</f>
        <v/>
      </c>
      <c r="H23" s="22" t="str">
        <f>IF(M22="","",M22)</f>
        <v/>
      </c>
      <c r="I23" s="1" t="str">
        <f>IF(H23="","",IF(H23=J23,"△",IF(H23&gt;J23,"○","●")))</f>
        <v/>
      </c>
      <c r="J23" s="4" t="str">
        <f>IF(K22="","",K22)</f>
        <v/>
      </c>
      <c r="K23" s="215"/>
      <c r="L23" s="216"/>
      <c r="M23" s="217"/>
      <c r="N23" s="159">
        <f t="shared" si="4"/>
        <v>0</v>
      </c>
      <c r="O23" s="159">
        <f t="shared" si="4"/>
        <v>0</v>
      </c>
      <c r="P23" s="159">
        <f t="shared" si="4"/>
        <v>0</v>
      </c>
      <c r="Q23" s="160">
        <f>N23*3+P23</f>
        <v>0</v>
      </c>
      <c r="R23" s="160">
        <f t="shared" si="5"/>
        <v>0</v>
      </c>
      <c r="S23" s="160">
        <f t="shared" si="5"/>
        <v>0</v>
      </c>
      <c r="T23" s="160">
        <f>IFERROR(R23-S23,"")</f>
        <v>0</v>
      </c>
      <c r="U23" s="160">
        <f>SUMPRODUCT(($Q$20:$Q$23*10^5+$T$20:$T$23&gt;Q23*10^5+T23)*1)+1</f>
        <v>1</v>
      </c>
    </row>
    <row r="24" spans="1:24" ht="22.5" customHeight="1">
      <c r="A24" s="15"/>
      <c r="B24" s="11" t="s">
        <v>11</v>
      </c>
      <c r="C24" s="12"/>
      <c r="D24" s="12" t="s">
        <v>12</v>
      </c>
      <c r="E24" s="12" t="s">
        <v>11</v>
      </c>
      <c r="F24" s="12"/>
      <c r="G24" s="12" t="s">
        <v>12</v>
      </c>
      <c r="H24" s="12" t="s">
        <v>11</v>
      </c>
      <c r="I24" s="12"/>
      <c r="J24" s="12" t="s">
        <v>12</v>
      </c>
      <c r="K24" s="12" t="s">
        <v>11</v>
      </c>
      <c r="L24" s="12"/>
      <c r="M24" s="12" t="s">
        <v>12</v>
      </c>
      <c r="N24" s="13" t="s">
        <v>130</v>
      </c>
      <c r="O24" s="13" t="s">
        <v>25</v>
      </c>
      <c r="P24" s="13" t="s">
        <v>26</v>
      </c>
      <c r="Q24" s="52"/>
      <c r="R24" s="52"/>
      <c r="S24" s="16"/>
      <c r="T24" s="16"/>
      <c r="U24" s="16"/>
    </row>
    <row r="25" spans="1:24" ht="22.5" customHeight="1">
      <c r="P25" s="295" t="s">
        <v>155</v>
      </c>
      <c r="Q25" s="296"/>
      <c r="R25" s="295" t="s">
        <v>156</v>
      </c>
      <c r="S25" s="296"/>
      <c r="T25" s="295" t="s">
        <v>157</v>
      </c>
      <c r="U25" s="296"/>
    </row>
    <row r="26" spans="1:24" ht="22.5" customHeight="1">
      <c r="A26" s="51" t="s">
        <v>110</v>
      </c>
      <c r="B26" s="293" t="str">
        <f>A27</f>
        <v>G</v>
      </c>
      <c r="C26" s="294"/>
      <c r="D26" s="229"/>
      <c r="E26" s="293" t="str">
        <f>A28</f>
        <v>H</v>
      </c>
      <c r="F26" s="294"/>
      <c r="G26" s="229"/>
      <c r="H26" s="293" t="str">
        <f>A29</f>
        <v>浜　分</v>
      </c>
      <c r="I26" s="294"/>
      <c r="J26" s="229"/>
      <c r="K26" s="293" t="str">
        <f>A30</f>
        <v>スクールイエロー</v>
      </c>
      <c r="L26" s="294"/>
      <c r="M26" s="229"/>
      <c r="N26" s="7" t="s">
        <v>7</v>
      </c>
      <c r="O26" s="7" t="s">
        <v>8</v>
      </c>
      <c r="P26" s="7" t="s">
        <v>9</v>
      </c>
      <c r="Q26" s="7" t="s">
        <v>0</v>
      </c>
      <c r="R26" s="7" t="s">
        <v>1</v>
      </c>
      <c r="S26" s="7" t="s">
        <v>2</v>
      </c>
      <c r="T26" s="7" t="s">
        <v>10</v>
      </c>
      <c r="U26" s="7" t="s">
        <v>3</v>
      </c>
    </row>
    <row r="27" spans="1:24" ht="22.5" customHeight="1">
      <c r="A27" s="53" t="s">
        <v>208</v>
      </c>
      <c r="B27" s="215"/>
      <c r="C27" s="216"/>
      <c r="D27" s="217"/>
      <c r="E27" s="78"/>
      <c r="F27" s="3" t="str">
        <f>IF(E27="","",IF(E27=G27,"△",IF(E27&gt;G27,"○","●")))</f>
        <v/>
      </c>
      <c r="G27" s="82"/>
      <c r="H27" s="78"/>
      <c r="I27" s="5" t="str">
        <f>IF(H27="","",IF(H27=J27,"△",IF(H27&gt;J27,"○","●")))</f>
        <v/>
      </c>
      <c r="J27" s="82"/>
      <c r="K27" s="78"/>
      <c r="L27" s="5" t="str">
        <f>IF(K27="","",IF(K27=M27,"△",IF(K27&gt;M27,"○","●")))</f>
        <v/>
      </c>
      <c r="M27" s="82"/>
      <c r="N27" s="159">
        <f t="shared" ref="N27:P30" si="6">COUNTIF($B27:$M27,N$31)</f>
        <v>0</v>
      </c>
      <c r="O27" s="159">
        <f t="shared" si="6"/>
        <v>0</v>
      </c>
      <c r="P27" s="159">
        <f t="shared" si="6"/>
        <v>0</v>
      </c>
      <c r="Q27" s="160">
        <f>N27*3+P27</f>
        <v>0</v>
      </c>
      <c r="R27" s="160">
        <f t="shared" ref="R27:S30" si="7">SUMIF($B$31:$M$31,R$26,$B27:$M27)</f>
        <v>0</v>
      </c>
      <c r="S27" s="186">
        <f t="shared" si="7"/>
        <v>0</v>
      </c>
      <c r="T27" s="160">
        <f>IFERROR(R27-S27,"")</f>
        <v>0</v>
      </c>
      <c r="U27" s="160">
        <f>SUMPRODUCT(($Q$27:$Q$30*10^5+$T$27:$T$30&gt;Q27*10^5+T27)*1)+1</f>
        <v>1</v>
      </c>
      <c r="V27" s="74"/>
    </row>
    <row r="28" spans="1:24" ht="22.5" customHeight="1">
      <c r="A28" s="53" t="s">
        <v>209</v>
      </c>
      <c r="B28" s="5" t="str">
        <f>IF(G27="","",G27)</f>
        <v/>
      </c>
      <c r="C28" s="1" t="str">
        <f>IF(B28="","",IF(B28=D28,"△",IF(B28&gt;D28,"○","●")))</f>
        <v/>
      </c>
      <c r="D28" s="4" t="str">
        <f>IF(E27="","",E27)</f>
        <v/>
      </c>
      <c r="E28" s="215"/>
      <c r="F28" s="216"/>
      <c r="G28" s="217"/>
      <c r="H28" s="78"/>
      <c r="I28" s="5" t="str">
        <f>IF(H28="","",IF(H28=J28,"△",IF(H28&gt;J28,"○","●")))</f>
        <v/>
      </c>
      <c r="J28" s="80"/>
      <c r="K28" s="81"/>
      <c r="L28" s="5" t="str">
        <f>IF(K28="","",IF(K28=M28,"△",IF(K28&gt;M28,"○","●")))</f>
        <v/>
      </c>
      <c r="M28" s="82"/>
      <c r="N28" s="159">
        <f t="shared" si="6"/>
        <v>0</v>
      </c>
      <c r="O28" s="159">
        <f t="shared" si="6"/>
        <v>0</v>
      </c>
      <c r="P28" s="159">
        <f t="shared" si="6"/>
        <v>0</v>
      </c>
      <c r="Q28" s="160">
        <f>N28*3+P28</f>
        <v>0</v>
      </c>
      <c r="R28" s="160">
        <f t="shared" si="7"/>
        <v>0</v>
      </c>
      <c r="S28" s="160">
        <f t="shared" si="7"/>
        <v>0</v>
      </c>
      <c r="T28" s="160">
        <f>IFERROR(R28-S28,"")</f>
        <v>0</v>
      </c>
      <c r="U28" s="160">
        <f>SUMPRODUCT(($Q$27:$Q$30*10^5+$T$27:$T$30&gt;Q28*10^5+T28)*1)+1</f>
        <v>1</v>
      </c>
      <c r="V28" s="74"/>
    </row>
    <row r="29" spans="1:24" ht="22.5" customHeight="1">
      <c r="A29" s="53" t="s">
        <v>185</v>
      </c>
      <c r="B29" s="5" t="str">
        <f>IF(J27="","",J27)</f>
        <v/>
      </c>
      <c r="C29" s="1" t="str">
        <f>IF(B29="","",IF(B29=D29,"△",IF(B29&gt;D29,"○","●")))</f>
        <v/>
      </c>
      <c r="D29" s="4" t="str">
        <f>IF(H27="","",H27)</f>
        <v/>
      </c>
      <c r="E29" s="22" t="str">
        <f>IF(J28="","",J28)</f>
        <v/>
      </c>
      <c r="F29" s="1" t="str">
        <f>IF(E29="","",IF(E29=G29,"△",IF(E29&gt;G29,"○","●")))</f>
        <v/>
      </c>
      <c r="G29" s="4" t="str">
        <f>IF(H28="","",H28)</f>
        <v/>
      </c>
      <c r="H29" s="215"/>
      <c r="I29" s="216"/>
      <c r="J29" s="217"/>
      <c r="K29" s="78"/>
      <c r="L29" s="5" t="str">
        <f>IF(K29="","",IF(K29=M29,"△",IF(K29&gt;M29,"○","●")))</f>
        <v/>
      </c>
      <c r="M29" s="82"/>
      <c r="N29" s="159">
        <f t="shared" si="6"/>
        <v>0</v>
      </c>
      <c r="O29" s="159">
        <f t="shared" si="6"/>
        <v>0</v>
      </c>
      <c r="P29" s="159">
        <f t="shared" si="6"/>
        <v>0</v>
      </c>
      <c r="Q29" s="160">
        <f>N29*3+P29</f>
        <v>0</v>
      </c>
      <c r="R29" s="160">
        <f t="shared" si="7"/>
        <v>0</v>
      </c>
      <c r="S29" s="160">
        <f t="shared" si="7"/>
        <v>0</v>
      </c>
      <c r="T29" s="160">
        <f>IFERROR(R29-S29,"")</f>
        <v>0</v>
      </c>
      <c r="U29" s="160">
        <f>SUMPRODUCT(($Q$27:$Q$30*10^5+$T$27:$T$30&gt;Q29*10^5+T29)*1)+1</f>
        <v>1</v>
      </c>
      <c r="V29" s="74"/>
    </row>
    <row r="30" spans="1:24" ht="22.5" customHeight="1">
      <c r="A30" s="53" t="s">
        <v>186</v>
      </c>
      <c r="B30" s="5" t="str">
        <f>IF(M27="","",M27)</f>
        <v/>
      </c>
      <c r="C30" s="1" t="str">
        <f>IF(B30="","",IF(B30=D30,"△",IF(B30&gt;D30,"○","●")))</f>
        <v/>
      </c>
      <c r="D30" s="4" t="str">
        <f>IF(K27="","",K27)</f>
        <v/>
      </c>
      <c r="E30" s="22" t="str">
        <f>IF(M28="","",M28)</f>
        <v/>
      </c>
      <c r="F30" s="1" t="str">
        <f>IF(E30="","",IF(E30=G30,"△",IF(E30&gt;G30,"○","●")))</f>
        <v/>
      </c>
      <c r="G30" s="4" t="str">
        <f>IF(K28="","",K28)</f>
        <v/>
      </c>
      <c r="H30" s="22" t="str">
        <f>IF(M29="","",M29)</f>
        <v/>
      </c>
      <c r="I30" s="1" t="str">
        <f>IF(H30="","",IF(H30=J30,"△",IF(H30&gt;J30,"○","●")))</f>
        <v/>
      </c>
      <c r="J30" s="4" t="str">
        <f>IF(K29="","",K29)</f>
        <v/>
      </c>
      <c r="K30" s="215"/>
      <c r="L30" s="216"/>
      <c r="M30" s="217"/>
      <c r="N30" s="159">
        <f t="shared" si="6"/>
        <v>0</v>
      </c>
      <c r="O30" s="159">
        <f t="shared" si="6"/>
        <v>0</v>
      </c>
      <c r="P30" s="159">
        <f t="shared" si="6"/>
        <v>0</v>
      </c>
      <c r="Q30" s="160">
        <f>N30*3+P30</f>
        <v>0</v>
      </c>
      <c r="R30" s="160">
        <f t="shared" si="7"/>
        <v>0</v>
      </c>
      <c r="S30" s="160">
        <f t="shared" si="7"/>
        <v>0</v>
      </c>
      <c r="T30" s="160">
        <f>IFERROR(R30-S30,"")</f>
        <v>0</v>
      </c>
      <c r="U30" s="160">
        <f>SUMPRODUCT(($Q$27:$Q$30*10^5+$T$27:$T$30&gt;Q30*10^5+T30)*1)+1</f>
        <v>1</v>
      </c>
      <c r="V30" s="74"/>
    </row>
    <row r="31" spans="1:24" ht="22.5" customHeight="1">
      <c r="A31" s="15"/>
      <c r="B31" s="11" t="s">
        <v>11</v>
      </c>
      <c r="C31" s="12"/>
      <c r="D31" s="12" t="s">
        <v>12</v>
      </c>
      <c r="E31" s="12" t="s">
        <v>11</v>
      </c>
      <c r="F31" s="12"/>
      <c r="G31" s="12" t="s">
        <v>12</v>
      </c>
      <c r="H31" s="12" t="s">
        <v>11</v>
      </c>
      <c r="I31" s="12"/>
      <c r="J31" s="12" t="s">
        <v>12</v>
      </c>
      <c r="K31" s="12" t="s">
        <v>11</v>
      </c>
      <c r="L31" s="12"/>
      <c r="M31" s="12" t="s">
        <v>12</v>
      </c>
      <c r="N31" s="13" t="s">
        <v>130</v>
      </c>
      <c r="O31" s="13" t="s">
        <v>25</v>
      </c>
      <c r="P31" s="13" t="s">
        <v>26</v>
      </c>
      <c r="Q31" s="52"/>
      <c r="R31" s="52"/>
      <c r="S31" s="16"/>
      <c r="T31" s="16"/>
      <c r="U31" s="16"/>
      <c r="V31" s="74"/>
    </row>
    <row r="32" spans="1:24" ht="22.5" customHeight="1">
      <c r="A32" s="15"/>
      <c r="B32" s="11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3"/>
      <c r="O32" s="13"/>
      <c r="P32" s="295" t="s">
        <v>155</v>
      </c>
      <c r="Q32" s="296"/>
      <c r="R32" s="295" t="s">
        <v>156</v>
      </c>
      <c r="S32" s="296"/>
      <c r="T32" s="295" t="s">
        <v>157</v>
      </c>
      <c r="U32" s="296"/>
      <c r="V32" s="158"/>
      <c r="W32" s="157"/>
      <c r="X32" s="158"/>
    </row>
    <row r="33" spans="1:26" ht="22.5" customHeight="1">
      <c r="A33" s="51" t="s">
        <v>29</v>
      </c>
      <c r="B33" s="293" t="str">
        <f>A34</f>
        <v>I</v>
      </c>
      <c r="C33" s="294"/>
      <c r="D33" s="229"/>
      <c r="E33" s="293" t="str">
        <f>A35</f>
        <v>J</v>
      </c>
      <c r="F33" s="294"/>
      <c r="G33" s="229"/>
      <c r="H33" s="293" t="str">
        <f>A36</f>
        <v>エストレーラ</v>
      </c>
      <c r="I33" s="294"/>
      <c r="J33" s="229"/>
      <c r="K33" s="293" t="str">
        <f>A37</f>
        <v>日　吉</v>
      </c>
      <c r="L33" s="294"/>
      <c r="M33" s="229"/>
      <c r="N33" s="7" t="s">
        <v>7</v>
      </c>
      <c r="O33" s="7" t="s">
        <v>8</v>
      </c>
      <c r="P33" s="7" t="s">
        <v>9</v>
      </c>
      <c r="Q33" s="7" t="s">
        <v>0</v>
      </c>
      <c r="R33" s="7" t="s">
        <v>1</v>
      </c>
      <c r="S33" s="7" t="s">
        <v>2</v>
      </c>
      <c r="T33" s="7" t="s">
        <v>10</v>
      </c>
      <c r="U33" s="7" t="s">
        <v>3</v>
      </c>
      <c r="V33" s="156"/>
      <c r="W33" s="156"/>
      <c r="X33" s="156"/>
    </row>
    <row r="34" spans="1:26" ht="22.5" customHeight="1">
      <c r="A34" s="53" t="s">
        <v>194</v>
      </c>
      <c r="B34" s="215"/>
      <c r="C34" s="216"/>
      <c r="D34" s="217"/>
      <c r="E34" s="78"/>
      <c r="F34" s="3" t="str">
        <f>IF(E34="","",IF(E34=G34,"△",IF(E34&gt;G34,"○","●")))</f>
        <v/>
      </c>
      <c r="G34" s="82"/>
      <c r="H34" s="78"/>
      <c r="I34" s="5" t="str">
        <f>IF(H34="","",IF(H34=J34,"△",IF(H34&gt;J34,"○","●")))</f>
        <v/>
      </c>
      <c r="J34" s="82"/>
      <c r="K34" s="78"/>
      <c r="L34" s="5" t="str">
        <f>IF(K34="","",IF(K34=M34,"△",IF(K34&gt;M34,"○","●")))</f>
        <v/>
      </c>
      <c r="M34" s="82"/>
      <c r="N34" s="159">
        <f t="shared" ref="N34:P37" si="8">COUNTIF($B34:$M34,N$38)</f>
        <v>0</v>
      </c>
      <c r="O34" s="159">
        <f t="shared" si="8"/>
        <v>0</v>
      </c>
      <c r="P34" s="159">
        <f t="shared" si="8"/>
        <v>0</v>
      </c>
      <c r="Q34" s="160">
        <f>N34*3+P34</f>
        <v>0</v>
      </c>
      <c r="R34" s="160">
        <f t="shared" ref="R34:S37" si="9">SUMIF($B$38:$M$38,R$33,$B34:$M34)</f>
        <v>0</v>
      </c>
      <c r="S34" s="160">
        <f t="shared" si="9"/>
        <v>0</v>
      </c>
      <c r="T34" s="160">
        <f>IFERROR(R34-S34,"")</f>
        <v>0</v>
      </c>
      <c r="U34" s="160" cm="1">
        <f t="array" ref="U34">SUMPRODUCT(($Q$34:$Q$37*10^5+$T$34:$T$37&gt;Q34*10^5+T34)*1)+1</f>
        <v>1</v>
      </c>
      <c r="V34" s="155"/>
      <c r="W34" s="155"/>
      <c r="X34" s="155"/>
    </row>
    <row r="35" spans="1:26" ht="22.5" customHeight="1">
      <c r="A35" s="54" t="s">
        <v>195</v>
      </c>
      <c r="B35" s="5" t="str">
        <f>IF(G34="","",G34)</f>
        <v/>
      </c>
      <c r="C35" s="1" t="str">
        <f>IF(B35="","",IF(B35=D35,"△",IF(B35&gt;D35,"○","●")))</f>
        <v/>
      </c>
      <c r="D35" s="4" t="str">
        <f>IF(E34="","",E34)</f>
        <v/>
      </c>
      <c r="E35" s="215"/>
      <c r="F35" s="216"/>
      <c r="G35" s="217"/>
      <c r="H35" s="78"/>
      <c r="I35" s="5" t="str">
        <f>IF(H35="","",IF(H35=J35,"△",IF(H35&gt;J35,"○","●")))</f>
        <v/>
      </c>
      <c r="J35" s="80"/>
      <c r="K35" s="81"/>
      <c r="L35" s="5" t="str">
        <f>IF(K35="","",IF(K35=M35,"△",IF(K35&gt;M35,"○","●")))</f>
        <v/>
      </c>
      <c r="M35" s="82"/>
      <c r="N35" s="159">
        <f t="shared" si="8"/>
        <v>0</v>
      </c>
      <c r="O35" s="159">
        <f t="shared" si="8"/>
        <v>0</v>
      </c>
      <c r="P35" s="159">
        <f t="shared" si="8"/>
        <v>0</v>
      </c>
      <c r="Q35" s="160">
        <f>N35*3+P35</f>
        <v>0</v>
      </c>
      <c r="R35" s="160">
        <f t="shared" si="9"/>
        <v>0</v>
      </c>
      <c r="S35" s="160">
        <f t="shared" si="9"/>
        <v>0</v>
      </c>
      <c r="T35" s="160">
        <f>IFERROR(R35-S35,"")</f>
        <v>0</v>
      </c>
      <c r="U35" s="160">
        <f>SUMPRODUCT(($Q$34:$Q$37*10^5+$T$34:$T$37&gt;Q35*10^5+T35)*1)+1</f>
        <v>1</v>
      </c>
      <c r="V35" s="155"/>
      <c r="W35" s="155"/>
      <c r="X35" s="155"/>
    </row>
    <row r="36" spans="1:26" ht="22.5" customHeight="1">
      <c r="A36" s="54" t="s">
        <v>181</v>
      </c>
      <c r="B36" s="5" t="str">
        <f>IF(J34="","",J34)</f>
        <v/>
      </c>
      <c r="C36" s="1" t="str">
        <f>IF(B36="","",IF(B36=D36,"△",IF(B36&gt;D36,"○","●")))</f>
        <v/>
      </c>
      <c r="D36" s="4" t="str">
        <f>IF(H34="","",H34)</f>
        <v/>
      </c>
      <c r="E36" s="22" t="str">
        <f>IF(J35="","",J35)</f>
        <v/>
      </c>
      <c r="F36" s="1" t="str">
        <f>IF(E36="","",IF(E36=G36,"△",IF(E36&gt;G36,"○","●")))</f>
        <v/>
      </c>
      <c r="G36" s="4" t="str">
        <f>IF(H35="","",H35)</f>
        <v/>
      </c>
      <c r="H36" s="215"/>
      <c r="I36" s="216"/>
      <c r="J36" s="217"/>
      <c r="K36" s="78"/>
      <c r="L36" s="5" t="str">
        <f>IF(K36="","",IF(K36=M36,"△",IF(K36&gt;M36,"○","●")))</f>
        <v/>
      </c>
      <c r="M36" s="82"/>
      <c r="N36" s="159">
        <f t="shared" si="8"/>
        <v>0</v>
      </c>
      <c r="O36" s="159">
        <f t="shared" si="8"/>
        <v>0</v>
      </c>
      <c r="P36" s="159">
        <f t="shared" si="8"/>
        <v>0</v>
      </c>
      <c r="Q36" s="160">
        <f>N36*3+P36</f>
        <v>0</v>
      </c>
      <c r="R36" s="160">
        <f t="shared" si="9"/>
        <v>0</v>
      </c>
      <c r="S36" s="160">
        <f t="shared" si="9"/>
        <v>0</v>
      </c>
      <c r="T36" s="160">
        <f>IFERROR(R36-S36,"")</f>
        <v>0</v>
      </c>
      <c r="U36" s="160">
        <f>SUMPRODUCT(($Q$34:$Q$37*10^5+$T$34:$T$37&gt;Q36*10^5+T36)*1)+1</f>
        <v>1</v>
      </c>
      <c r="V36" s="155"/>
      <c r="W36" s="155"/>
      <c r="X36" s="155"/>
    </row>
    <row r="37" spans="1:26" ht="22.5" customHeight="1">
      <c r="A37" s="54" t="s">
        <v>182</v>
      </c>
      <c r="B37" s="5" t="str">
        <f>IF(M34="","",M34)</f>
        <v/>
      </c>
      <c r="C37" s="1" t="str">
        <f>IF(B37="","",IF(B37=D37,"△",IF(B37&gt;D37,"○","●")))</f>
        <v/>
      </c>
      <c r="D37" s="4" t="str">
        <f>IF(K34="","",K34)</f>
        <v/>
      </c>
      <c r="E37" s="22" t="str">
        <f>IF(M35="","",M35)</f>
        <v/>
      </c>
      <c r="F37" s="1" t="str">
        <f>IF(E37="","",IF(E37=G37,"△",IF(E37&gt;G37,"○","●")))</f>
        <v/>
      </c>
      <c r="G37" s="4" t="str">
        <f>IF(K35="","",K35)</f>
        <v/>
      </c>
      <c r="H37" s="22" t="str">
        <f>IF(M36="","",M36)</f>
        <v/>
      </c>
      <c r="I37" s="1" t="str">
        <f>IF(H37="","",IF(H37=J37,"△",IF(H37&gt;J37,"○","●")))</f>
        <v/>
      </c>
      <c r="J37" s="4" t="str">
        <f>IF(K36="","",K36)</f>
        <v/>
      </c>
      <c r="K37" s="215"/>
      <c r="L37" s="216"/>
      <c r="M37" s="217"/>
      <c r="N37" s="159">
        <f t="shared" si="8"/>
        <v>0</v>
      </c>
      <c r="O37" s="159">
        <f t="shared" si="8"/>
        <v>0</v>
      </c>
      <c r="P37" s="159">
        <f t="shared" si="8"/>
        <v>0</v>
      </c>
      <c r="Q37" s="160">
        <f>N37*3+P37</f>
        <v>0</v>
      </c>
      <c r="R37" s="160">
        <f t="shared" si="9"/>
        <v>0</v>
      </c>
      <c r="S37" s="160">
        <f t="shared" si="9"/>
        <v>0</v>
      </c>
      <c r="T37" s="160">
        <f>IFERROR(R37-S37,"")</f>
        <v>0</v>
      </c>
      <c r="U37" s="160">
        <f>SUMPRODUCT(($Q$34:$Q$37*10^5+$T$34:$T$37&gt;Q37*10^5+T37)*1)+1</f>
        <v>1</v>
      </c>
      <c r="V37" s="155"/>
      <c r="W37" s="155"/>
      <c r="X37" s="155"/>
    </row>
    <row r="38" spans="1:26" ht="22.5" customHeight="1">
      <c r="A38" s="15"/>
      <c r="B38" s="11" t="s">
        <v>11</v>
      </c>
      <c r="C38" s="12"/>
      <c r="D38" s="12" t="s">
        <v>12</v>
      </c>
      <c r="E38" s="12" t="s">
        <v>11</v>
      </c>
      <c r="F38" s="12"/>
      <c r="G38" s="12" t="s">
        <v>12</v>
      </c>
      <c r="H38" s="12" t="s">
        <v>11</v>
      </c>
      <c r="I38" s="12"/>
      <c r="J38" s="12" t="s">
        <v>12</v>
      </c>
      <c r="K38" s="12" t="s">
        <v>11</v>
      </c>
      <c r="L38" s="12"/>
      <c r="M38" s="12" t="s">
        <v>12</v>
      </c>
      <c r="N38" s="13" t="s">
        <v>130</v>
      </c>
      <c r="O38" s="13" t="s">
        <v>25</v>
      </c>
      <c r="P38" s="13" t="s">
        <v>26</v>
      </c>
      <c r="Q38" s="52"/>
      <c r="R38" s="52"/>
      <c r="S38" s="16"/>
      <c r="T38" s="16"/>
      <c r="U38" s="16"/>
      <c r="V38" s="155"/>
      <c r="W38" s="155"/>
      <c r="X38" s="155"/>
    </row>
    <row r="39" spans="1:26" ht="22.5" customHeight="1">
      <c r="A39" s="15"/>
      <c r="B39" s="11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3"/>
      <c r="O39" s="13"/>
      <c r="P39" s="295" t="s">
        <v>155</v>
      </c>
      <c r="Q39" s="296"/>
      <c r="R39" s="295" t="s">
        <v>156</v>
      </c>
      <c r="S39" s="296"/>
      <c r="T39" s="295" t="s">
        <v>157</v>
      </c>
      <c r="U39" s="296"/>
    </row>
    <row r="40" spans="1:26" ht="22.5" customHeight="1">
      <c r="A40" s="51" t="s">
        <v>30</v>
      </c>
      <c r="B40" s="293" t="str">
        <f>A41</f>
        <v>K</v>
      </c>
      <c r="C40" s="294"/>
      <c r="D40" s="229"/>
      <c r="E40" s="293" t="str">
        <f>A42</f>
        <v>L</v>
      </c>
      <c r="F40" s="294"/>
      <c r="G40" s="229"/>
      <c r="H40" s="293" t="str">
        <f>A43</f>
        <v>浜　分</v>
      </c>
      <c r="I40" s="294"/>
      <c r="J40" s="229"/>
      <c r="K40" s="293" t="str">
        <f>A44</f>
        <v>スクールイエロー</v>
      </c>
      <c r="L40" s="294"/>
      <c r="M40" s="229"/>
      <c r="N40" s="7" t="s">
        <v>7</v>
      </c>
      <c r="O40" s="7" t="s">
        <v>8</v>
      </c>
      <c r="P40" s="7" t="s">
        <v>9</v>
      </c>
      <c r="Q40" s="7" t="s">
        <v>0</v>
      </c>
      <c r="R40" s="7" t="s">
        <v>1</v>
      </c>
      <c r="S40" s="7" t="s">
        <v>2</v>
      </c>
      <c r="T40" s="7" t="s">
        <v>10</v>
      </c>
      <c r="U40" s="7" t="s">
        <v>3</v>
      </c>
    </row>
    <row r="41" spans="1:26" ht="22.5" customHeight="1">
      <c r="A41" s="53" t="s">
        <v>196</v>
      </c>
      <c r="B41" s="215"/>
      <c r="C41" s="216"/>
      <c r="D41" s="217"/>
      <c r="E41" s="78"/>
      <c r="F41" s="3" t="str">
        <f>IF(E41="","",IF(E41=G41,"△",IF(E41&gt;G41,"○","●")))</f>
        <v/>
      </c>
      <c r="G41" s="82"/>
      <c r="H41" s="78"/>
      <c r="I41" s="5" t="str">
        <f>IF(H41="","",IF(H41=J41,"△",IF(H41&gt;J41,"○","●")))</f>
        <v/>
      </c>
      <c r="J41" s="82"/>
      <c r="K41" s="78"/>
      <c r="L41" s="5" t="str">
        <f>IF(K41="","",IF(K41=M41,"△",IF(K41&gt;M41,"○","●")))</f>
        <v/>
      </c>
      <c r="M41" s="82"/>
      <c r="N41" s="159">
        <f t="shared" ref="N41:P44" si="10">COUNTIF($B41:$M41,N$45)</f>
        <v>0</v>
      </c>
      <c r="O41" s="159">
        <f t="shared" si="10"/>
        <v>0</v>
      </c>
      <c r="P41" s="159">
        <f t="shared" si="10"/>
        <v>0</v>
      </c>
      <c r="Q41" s="160">
        <f>N41*3+P41</f>
        <v>0</v>
      </c>
      <c r="R41" s="160">
        <f>SUMIF($B$45:$M$45,R$40,$B41:$M41)</f>
        <v>0</v>
      </c>
      <c r="S41" s="160">
        <f t="shared" ref="R41:S44" si="11">SUMIF($B$45:$M$45,S$40,$B41:$M41)</f>
        <v>0</v>
      </c>
      <c r="T41" s="160">
        <f>IFERROR(R41-S41,"")</f>
        <v>0</v>
      </c>
      <c r="U41" s="160">
        <f>SUMPRODUCT(($Q$41:$Q$44*10^5+$T$41:$T$44&gt;Q41*10^5+T41)*1)+1</f>
        <v>1</v>
      </c>
    </row>
    <row r="42" spans="1:26" ht="22.5" customHeight="1">
      <c r="A42" s="53" t="s">
        <v>197</v>
      </c>
      <c r="B42" s="5" t="str">
        <f>IF(G41="","",G41)</f>
        <v/>
      </c>
      <c r="C42" s="1" t="str">
        <f>IF(B42="","",IF(B42=D42,"△",IF(B42&gt;D42,"○","●")))</f>
        <v/>
      </c>
      <c r="D42" s="4" t="str">
        <f>IF(E41="","",E41)</f>
        <v/>
      </c>
      <c r="E42" s="215"/>
      <c r="F42" s="216"/>
      <c r="G42" s="217"/>
      <c r="H42" s="78"/>
      <c r="I42" s="5" t="str">
        <f>IF(H42="","",IF(H42=J42,"△",IF(H42&gt;J42,"○","●")))</f>
        <v/>
      </c>
      <c r="J42" s="80"/>
      <c r="K42" s="81"/>
      <c r="L42" s="5" t="str">
        <f>IF(K42="","",IF(K42=M42,"△",IF(K42&gt;M42,"○","●")))</f>
        <v/>
      </c>
      <c r="M42" s="82"/>
      <c r="N42" s="159">
        <f t="shared" si="10"/>
        <v>0</v>
      </c>
      <c r="O42" s="159">
        <f t="shared" si="10"/>
        <v>0</v>
      </c>
      <c r="P42" s="159">
        <f t="shared" si="10"/>
        <v>0</v>
      </c>
      <c r="Q42" s="160">
        <f>N42*3+P42</f>
        <v>0</v>
      </c>
      <c r="R42" s="160">
        <f t="shared" si="11"/>
        <v>0</v>
      </c>
      <c r="S42" s="160">
        <f t="shared" si="11"/>
        <v>0</v>
      </c>
      <c r="T42" s="160">
        <f>IFERROR(R42-S42,"")</f>
        <v>0</v>
      </c>
      <c r="U42" s="160">
        <f>SUMPRODUCT(($Q$41:$Q$44*10^5+$T$41:$T$44&gt;Q42*10^5+T42)*1)+1</f>
        <v>1</v>
      </c>
    </row>
    <row r="43" spans="1:26" ht="22.5" customHeight="1">
      <c r="A43" s="53" t="s">
        <v>185</v>
      </c>
      <c r="B43" s="5" t="str">
        <f>IF(J41="","",J41)</f>
        <v/>
      </c>
      <c r="C43" s="1" t="str">
        <f>IF(B43="","",IF(B43=D43,"△",IF(B43&gt;D43,"○","●")))</f>
        <v/>
      </c>
      <c r="D43" s="4" t="str">
        <f>IF(H41="","",H41)</f>
        <v/>
      </c>
      <c r="E43" s="22" t="str">
        <f>IF(J42="","",J42)</f>
        <v/>
      </c>
      <c r="F43" s="1" t="str">
        <f>IF(E43="","",IF(E43=G43,"△",IF(E43&gt;G43,"○","●")))</f>
        <v/>
      </c>
      <c r="G43" s="4" t="str">
        <f>IF(H42="","",H42)</f>
        <v/>
      </c>
      <c r="H43" s="215"/>
      <c r="I43" s="216"/>
      <c r="J43" s="217"/>
      <c r="K43" s="78"/>
      <c r="L43" s="5" t="str">
        <f>IF(K43="","",IF(K43=M43,"△",IF(K43&gt;M43,"○","●")))</f>
        <v/>
      </c>
      <c r="M43" s="82"/>
      <c r="N43" s="159">
        <f t="shared" si="10"/>
        <v>0</v>
      </c>
      <c r="O43" s="159">
        <f t="shared" si="10"/>
        <v>0</v>
      </c>
      <c r="P43" s="159">
        <f t="shared" si="10"/>
        <v>0</v>
      </c>
      <c r="Q43" s="160">
        <f>N43*3+P43</f>
        <v>0</v>
      </c>
      <c r="R43" s="160">
        <f t="shared" si="11"/>
        <v>0</v>
      </c>
      <c r="S43" s="160">
        <f t="shared" si="11"/>
        <v>0</v>
      </c>
      <c r="T43" s="160">
        <f>IFERROR(R43-S43,"")</f>
        <v>0</v>
      </c>
      <c r="U43" s="160">
        <f>SUMPRODUCT(($Q$41:$Q$44*10^5+$T$41:$T$44&gt;Q43*10^5+T43)*1)+1</f>
        <v>1</v>
      </c>
    </row>
    <row r="44" spans="1:26" ht="22.5" customHeight="1">
      <c r="A44" s="53" t="s">
        <v>186</v>
      </c>
      <c r="B44" s="5" t="str">
        <f>IF(M41="","",M41)</f>
        <v/>
      </c>
      <c r="C44" s="1" t="str">
        <f>IF(B44="","",IF(B44=D44,"△",IF(B44&gt;D44,"○","●")))</f>
        <v/>
      </c>
      <c r="D44" s="4" t="str">
        <f>IF(K41="","",K41)</f>
        <v/>
      </c>
      <c r="E44" s="22" t="str">
        <f>IF(M42="","",M42)</f>
        <v/>
      </c>
      <c r="F44" s="1" t="str">
        <f>IF(E44="","",IF(E44=G44,"△",IF(E44&gt;G44,"○","●")))</f>
        <v/>
      </c>
      <c r="G44" s="4" t="str">
        <f>IF(K42="","",K42)</f>
        <v/>
      </c>
      <c r="H44" s="22" t="str">
        <f>IF(M43="","",M43)</f>
        <v/>
      </c>
      <c r="I44" s="1" t="str">
        <f>IF(H44="","",IF(H44=J44,"△",IF(H44&gt;J44,"○","●")))</f>
        <v/>
      </c>
      <c r="J44" s="4" t="str">
        <f>IF(K43="","",K43)</f>
        <v/>
      </c>
      <c r="K44" s="215"/>
      <c r="L44" s="216"/>
      <c r="M44" s="217"/>
      <c r="N44" s="159">
        <f t="shared" si="10"/>
        <v>0</v>
      </c>
      <c r="O44" s="159">
        <f t="shared" si="10"/>
        <v>0</v>
      </c>
      <c r="P44" s="159">
        <f t="shared" si="10"/>
        <v>0</v>
      </c>
      <c r="Q44" s="160">
        <f>N44*3+P44</f>
        <v>0</v>
      </c>
      <c r="R44" s="160">
        <f t="shared" si="11"/>
        <v>0</v>
      </c>
      <c r="S44" s="160">
        <f t="shared" si="11"/>
        <v>0</v>
      </c>
      <c r="T44" s="160">
        <f>IFERROR(R44-S44,"")</f>
        <v>0</v>
      </c>
      <c r="U44" s="160">
        <f>SUMPRODUCT(($Q$41:$Q$44*10^5+$T$41:$T$44&gt;Q44*10^5+T44)*1)+1</f>
        <v>1</v>
      </c>
    </row>
    <row r="45" spans="1:26" ht="22.5" customHeight="1">
      <c r="A45" s="15"/>
      <c r="B45" s="11" t="s">
        <v>11</v>
      </c>
      <c r="C45" s="12"/>
      <c r="D45" s="12" t="s">
        <v>12</v>
      </c>
      <c r="E45" s="12" t="s">
        <v>11</v>
      </c>
      <c r="F45" s="12"/>
      <c r="G45" s="12" t="s">
        <v>12</v>
      </c>
      <c r="H45" s="12" t="s">
        <v>11</v>
      </c>
      <c r="I45" s="12"/>
      <c r="J45" s="12" t="s">
        <v>12</v>
      </c>
      <c r="K45" s="12" t="s">
        <v>11</v>
      </c>
      <c r="L45" s="12"/>
      <c r="M45" s="12" t="s">
        <v>12</v>
      </c>
      <c r="N45" s="13" t="s">
        <v>130</v>
      </c>
      <c r="O45" s="13" t="s">
        <v>25</v>
      </c>
      <c r="P45" s="13" t="s">
        <v>26</v>
      </c>
      <c r="Q45" s="52"/>
      <c r="R45" s="52"/>
      <c r="S45" s="16"/>
      <c r="T45" s="16"/>
      <c r="U45" s="16"/>
    </row>
    <row r="46" spans="1:26" ht="22.5" customHeight="1">
      <c r="P46" s="295" t="s">
        <v>155</v>
      </c>
      <c r="Q46" s="296"/>
      <c r="R46" s="295" t="s">
        <v>156</v>
      </c>
      <c r="S46" s="296"/>
      <c r="T46" s="295" t="s">
        <v>157</v>
      </c>
      <c r="U46" s="296"/>
      <c r="W46" s="157"/>
      <c r="X46" s="158"/>
      <c r="Y46" s="74"/>
      <c r="Z46" s="74"/>
    </row>
    <row r="47" spans="1:26" ht="22.5" customHeight="1">
      <c r="A47" s="51" t="s">
        <v>111</v>
      </c>
      <c r="B47" s="293" t="str">
        <f>A48</f>
        <v>M</v>
      </c>
      <c r="C47" s="294"/>
      <c r="D47" s="229"/>
      <c r="E47" s="293" t="str">
        <f>A49</f>
        <v>S</v>
      </c>
      <c r="F47" s="294"/>
      <c r="G47" s="229"/>
      <c r="H47" s="293" t="str">
        <f>A50</f>
        <v>エストレーラ</v>
      </c>
      <c r="I47" s="294"/>
      <c r="J47" s="229"/>
      <c r="K47" s="293" t="str">
        <f>A51</f>
        <v>日　吉</v>
      </c>
      <c r="L47" s="294"/>
      <c r="M47" s="229"/>
      <c r="N47" s="7" t="s">
        <v>7</v>
      </c>
      <c r="O47" s="7" t="s">
        <v>8</v>
      </c>
      <c r="P47" s="7" t="s">
        <v>9</v>
      </c>
      <c r="Q47" s="7" t="s">
        <v>0</v>
      </c>
      <c r="R47" s="7" t="s">
        <v>1</v>
      </c>
      <c r="S47" s="7" t="s">
        <v>2</v>
      </c>
      <c r="T47" s="7" t="s">
        <v>10</v>
      </c>
      <c r="U47" s="7" t="s">
        <v>3</v>
      </c>
      <c r="W47" s="156"/>
      <c r="X47" s="156"/>
      <c r="Y47" s="74"/>
      <c r="Z47" s="74"/>
    </row>
    <row r="48" spans="1:26" ht="22.5" customHeight="1">
      <c r="A48" s="53" t="s">
        <v>198</v>
      </c>
      <c r="B48" s="215"/>
      <c r="C48" s="216"/>
      <c r="D48" s="217"/>
      <c r="E48" s="78"/>
      <c r="F48" s="3" t="str">
        <f>IF(E48="","",IF(E48=G48,"△",IF(E48&gt;G48,"○","●")))</f>
        <v/>
      </c>
      <c r="G48" s="82"/>
      <c r="H48" s="78"/>
      <c r="I48" s="5" t="str">
        <f>IF(H48="","",IF(H48=J48,"△",IF(H48&gt;J48,"○","●")))</f>
        <v/>
      </c>
      <c r="J48" s="82"/>
      <c r="K48" s="78"/>
      <c r="L48" s="5" t="str">
        <f>IF(K48="","",IF(K48=M48,"△",IF(K48&gt;M48,"○","●")))</f>
        <v/>
      </c>
      <c r="M48" s="82"/>
      <c r="N48" s="159">
        <f t="shared" ref="N48:P51" si="12">COUNTIF($B48:$M48,N$52)</f>
        <v>0</v>
      </c>
      <c r="O48" s="159">
        <f t="shared" si="12"/>
        <v>0</v>
      </c>
      <c r="P48" s="159">
        <f t="shared" si="12"/>
        <v>0</v>
      </c>
      <c r="Q48" s="160">
        <f>N48*3+P48</f>
        <v>0</v>
      </c>
      <c r="R48" s="160">
        <f t="shared" ref="R48:S51" si="13">SUMIF($B$52:$M$52,R$47,$B48:$M48)</f>
        <v>0</v>
      </c>
      <c r="S48" s="186">
        <f t="shared" si="13"/>
        <v>0</v>
      </c>
      <c r="T48" s="160">
        <f>IFERROR(R48-S48,"")</f>
        <v>0</v>
      </c>
      <c r="U48" s="160" cm="1">
        <f t="array" ref="U48">SUMPRODUCT(($Q$48:$Q$51*10^5+$T$48:$T$51&gt;Q48*10^5+T48)*1)+1</f>
        <v>1</v>
      </c>
      <c r="V48" s="74"/>
      <c r="W48" s="155"/>
      <c r="X48" s="155"/>
      <c r="Y48" s="74"/>
      <c r="Z48" s="74"/>
    </row>
    <row r="49" spans="1:26" ht="22.5" customHeight="1">
      <c r="A49" s="54" t="s">
        <v>199</v>
      </c>
      <c r="B49" s="5" t="str">
        <f>IF(G48="","",G48)</f>
        <v/>
      </c>
      <c r="C49" s="1" t="str">
        <f>IF(B49="","",IF(B49=D49,"△",IF(B49&gt;D49,"○","●")))</f>
        <v/>
      </c>
      <c r="D49" s="4" t="str">
        <f>IF(E48="","",E48)</f>
        <v/>
      </c>
      <c r="E49" s="215"/>
      <c r="F49" s="216"/>
      <c r="G49" s="217"/>
      <c r="H49" s="78"/>
      <c r="I49" s="5" t="str">
        <f>IF(H49="","",IF(H49=J49,"△",IF(H49&gt;J49,"○","●")))</f>
        <v/>
      </c>
      <c r="J49" s="80"/>
      <c r="K49" s="81"/>
      <c r="L49" s="5" t="str">
        <f>IF(K49="","",IF(K49=M49,"△",IF(K49&gt;M49,"○","●")))</f>
        <v/>
      </c>
      <c r="M49" s="82"/>
      <c r="N49" s="159">
        <f t="shared" si="12"/>
        <v>0</v>
      </c>
      <c r="O49" s="159">
        <f t="shared" si="12"/>
        <v>0</v>
      </c>
      <c r="P49" s="159">
        <f t="shared" si="12"/>
        <v>0</v>
      </c>
      <c r="Q49" s="160">
        <f>N49*3+P49</f>
        <v>0</v>
      </c>
      <c r="R49" s="160">
        <f t="shared" si="13"/>
        <v>0</v>
      </c>
      <c r="S49" s="160">
        <f t="shared" si="13"/>
        <v>0</v>
      </c>
      <c r="T49" s="160">
        <f>IFERROR(R49-S49,"")</f>
        <v>0</v>
      </c>
      <c r="U49" s="160">
        <f>SUMPRODUCT(($Q$48:$Q$51*10^5+$T$48:$T$51&gt;Q49*10^5+T49)*1)+1</f>
        <v>1</v>
      </c>
      <c r="V49" s="74"/>
      <c r="W49" s="155"/>
      <c r="X49" s="155"/>
      <c r="Y49" s="74"/>
      <c r="Z49" s="74"/>
    </row>
    <row r="50" spans="1:26" ht="22.5" customHeight="1">
      <c r="A50" s="54" t="s">
        <v>181</v>
      </c>
      <c r="B50" s="5" t="str">
        <f>IF(J48="","",J48)</f>
        <v/>
      </c>
      <c r="C50" s="1" t="str">
        <f>IF(B50="","",IF(B50=D50,"△",IF(B50&gt;D50,"○","●")))</f>
        <v/>
      </c>
      <c r="D50" s="4" t="str">
        <f>IF(H48="","",H48)</f>
        <v/>
      </c>
      <c r="E50" s="22" t="str">
        <f>IF(J49="","",J49)</f>
        <v/>
      </c>
      <c r="F50" s="1" t="str">
        <f>IF(E50="","",IF(E50=G50,"△",IF(E50&gt;G50,"○","●")))</f>
        <v/>
      </c>
      <c r="G50" s="4" t="str">
        <f>IF(H49="","",H49)</f>
        <v/>
      </c>
      <c r="H50" s="215"/>
      <c r="I50" s="216"/>
      <c r="J50" s="217"/>
      <c r="K50" s="78"/>
      <c r="L50" s="5" t="str">
        <f>IF(K50="","",IF(K50=M50,"△",IF(K50&gt;M50,"○","●")))</f>
        <v/>
      </c>
      <c r="M50" s="82"/>
      <c r="N50" s="159">
        <f t="shared" si="12"/>
        <v>0</v>
      </c>
      <c r="O50" s="159">
        <f t="shared" si="12"/>
        <v>0</v>
      </c>
      <c r="P50" s="159">
        <f t="shared" si="12"/>
        <v>0</v>
      </c>
      <c r="Q50" s="160">
        <f>N50*3+P50</f>
        <v>0</v>
      </c>
      <c r="R50" s="160">
        <f t="shared" si="13"/>
        <v>0</v>
      </c>
      <c r="S50" s="160">
        <f t="shared" si="13"/>
        <v>0</v>
      </c>
      <c r="T50" s="160">
        <f>IFERROR(R50-S50,"")</f>
        <v>0</v>
      </c>
      <c r="U50" s="160">
        <f>SUMPRODUCT(($Q$48:$Q$51*10^5+$T$48:$T$51&gt;Q50*10^5+T50)*1)+1</f>
        <v>1</v>
      </c>
      <c r="V50" s="74"/>
      <c r="W50" s="155"/>
      <c r="X50" s="155"/>
      <c r="Y50" s="74"/>
      <c r="Z50" s="74"/>
    </row>
    <row r="51" spans="1:26" ht="22.5" customHeight="1">
      <c r="A51" s="54" t="s">
        <v>182</v>
      </c>
      <c r="B51" s="5" t="str">
        <f>IF(M48="","",M48)</f>
        <v/>
      </c>
      <c r="C51" s="1" t="str">
        <f>IF(B51="","",IF(B51=D51,"△",IF(B51&gt;D51,"○","●")))</f>
        <v/>
      </c>
      <c r="D51" s="4" t="str">
        <f>IF(K48="","",K48)</f>
        <v/>
      </c>
      <c r="E51" s="22" t="str">
        <f>IF(M49="","",M49)</f>
        <v/>
      </c>
      <c r="F51" s="1" t="str">
        <f>IF(E51="","",IF(E51=G51,"△",IF(E51&gt;G51,"○","●")))</f>
        <v/>
      </c>
      <c r="G51" s="4" t="str">
        <f>IF(K49="","",K49)</f>
        <v/>
      </c>
      <c r="H51" s="22" t="str">
        <f>IF(M50="","",M50)</f>
        <v/>
      </c>
      <c r="I51" s="1" t="str">
        <f>IF(H51="","",IF(H51=J51,"△",IF(H51&gt;J51,"○","●")))</f>
        <v/>
      </c>
      <c r="J51" s="4" t="str">
        <f>IF(K50="","",K50)</f>
        <v/>
      </c>
      <c r="K51" s="215"/>
      <c r="L51" s="216"/>
      <c r="M51" s="217"/>
      <c r="N51" s="159">
        <f t="shared" si="12"/>
        <v>0</v>
      </c>
      <c r="O51" s="159">
        <f t="shared" si="12"/>
        <v>0</v>
      </c>
      <c r="P51" s="159">
        <f t="shared" si="12"/>
        <v>0</v>
      </c>
      <c r="Q51" s="160">
        <f>N51*3+P51</f>
        <v>0</v>
      </c>
      <c r="R51" s="160">
        <f t="shared" si="13"/>
        <v>0</v>
      </c>
      <c r="S51" s="160">
        <f t="shared" si="13"/>
        <v>0</v>
      </c>
      <c r="T51" s="160">
        <f>IFERROR(R51-S51,"")</f>
        <v>0</v>
      </c>
      <c r="U51" s="160">
        <f>SUMPRODUCT(($Q$48:$Q$51*10^5+$T$48:$T$51&gt;Q51*10^5+T51)*1)+1</f>
        <v>1</v>
      </c>
      <c r="V51" s="74"/>
      <c r="W51" s="155"/>
      <c r="X51" s="155"/>
      <c r="Y51" s="74"/>
      <c r="Z51" s="74"/>
    </row>
    <row r="52" spans="1:26" ht="22.5" customHeight="1">
      <c r="A52" s="15"/>
      <c r="B52" s="11" t="s">
        <v>11</v>
      </c>
      <c r="C52" s="12"/>
      <c r="D52" s="12" t="s">
        <v>12</v>
      </c>
      <c r="E52" s="12" t="s">
        <v>11</v>
      </c>
      <c r="F52" s="12"/>
      <c r="G52" s="12" t="s">
        <v>12</v>
      </c>
      <c r="H52" s="12" t="s">
        <v>11</v>
      </c>
      <c r="I52" s="12"/>
      <c r="J52" s="12" t="s">
        <v>12</v>
      </c>
      <c r="K52" s="12" t="s">
        <v>11</v>
      </c>
      <c r="L52" s="12"/>
      <c r="M52" s="12" t="s">
        <v>12</v>
      </c>
      <c r="N52" s="13" t="s">
        <v>130</v>
      </c>
      <c r="O52" s="13" t="s">
        <v>25</v>
      </c>
      <c r="P52" s="13" t="s">
        <v>26</v>
      </c>
      <c r="Q52" s="52"/>
      <c r="R52" s="52"/>
      <c r="S52" s="16"/>
      <c r="T52" s="16"/>
      <c r="U52" s="16"/>
      <c r="V52" s="74"/>
      <c r="W52" s="155"/>
      <c r="X52" s="155"/>
      <c r="Y52" s="74"/>
      <c r="Z52" s="74"/>
    </row>
    <row r="53" spans="1:26" ht="22.5" customHeight="1">
      <c r="A53" s="15"/>
      <c r="B53" s="11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3"/>
      <c r="O53" s="13"/>
      <c r="P53" s="295" t="s">
        <v>155</v>
      </c>
      <c r="Q53" s="296"/>
      <c r="R53" s="295" t="s">
        <v>156</v>
      </c>
      <c r="S53" s="296"/>
      <c r="T53" s="295" t="s">
        <v>157</v>
      </c>
      <c r="U53" s="296"/>
    </row>
    <row r="54" spans="1:26" ht="22.5" customHeight="1">
      <c r="A54" s="51" t="s">
        <v>129</v>
      </c>
      <c r="B54" s="293" t="str">
        <f>A55</f>
        <v>P</v>
      </c>
      <c r="C54" s="294"/>
      <c r="D54" s="229"/>
      <c r="E54" s="293" t="str">
        <f>A56</f>
        <v>Q</v>
      </c>
      <c r="F54" s="294"/>
      <c r="G54" s="229"/>
      <c r="H54" s="293" t="str">
        <f>A57</f>
        <v>エストレーラ</v>
      </c>
      <c r="I54" s="294"/>
      <c r="J54" s="229"/>
      <c r="K54" s="293" t="str">
        <f>A58</f>
        <v>日　吉</v>
      </c>
      <c r="L54" s="294"/>
      <c r="M54" s="229"/>
      <c r="N54" s="7" t="s">
        <v>7</v>
      </c>
      <c r="O54" s="7" t="s">
        <v>8</v>
      </c>
      <c r="P54" s="7" t="s">
        <v>9</v>
      </c>
      <c r="Q54" s="7" t="s">
        <v>0</v>
      </c>
      <c r="R54" s="7" t="s">
        <v>1</v>
      </c>
      <c r="S54" s="7" t="s">
        <v>2</v>
      </c>
      <c r="T54" s="7" t="s">
        <v>10</v>
      </c>
      <c r="U54" s="7" t="s">
        <v>3</v>
      </c>
    </row>
    <row r="55" spans="1:26" ht="22.5" customHeight="1">
      <c r="A55" s="53" t="s">
        <v>200</v>
      </c>
      <c r="B55" s="215"/>
      <c r="C55" s="216"/>
      <c r="D55" s="217"/>
      <c r="E55" s="78"/>
      <c r="F55" s="3" t="str">
        <f>IF(E55="","",IF(E55=G55,"△",IF(E55&gt;G55,"○","●")))</f>
        <v/>
      </c>
      <c r="G55" s="82"/>
      <c r="H55" s="78"/>
      <c r="I55" s="5" t="str">
        <f>IF(H55="","",IF(H55=J55,"△",IF(H55&gt;J55,"○","●")))</f>
        <v/>
      </c>
      <c r="J55" s="82"/>
      <c r="K55" s="78"/>
      <c r="L55" s="5" t="str">
        <f>IF(K55="","",IF(K55=M55,"△",IF(K55&gt;M55,"○","●")))</f>
        <v/>
      </c>
      <c r="M55" s="82"/>
      <c r="N55" s="159">
        <f t="shared" ref="N55:P58" si="14">COUNTIF($B55:$M55,N$17)</f>
        <v>0</v>
      </c>
      <c r="O55" s="159">
        <f t="shared" si="14"/>
        <v>0</v>
      </c>
      <c r="P55" s="159">
        <f t="shared" si="14"/>
        <v>0</v>
      </c>
      <c r="Q55" s="160">
        <f>N55*3+P55</f>
        <v>0</v>
      </c>
      <c r="R55" s="160">
        <f>SUMIF($B$59:$M$59,R$54,$B55:$M55)</f>
        <v>0</v>
      </c>
      <c r="S55" s="160">
        <f>SUMIF($B$59:$M$59,S$54,$B55:$M55)</f>
        <v>0</v>
      </c>
      <c r="T55" s="160">
        <f>IFERROR(R55-S55,"")</f>
        <v>0</v>
      </c>
      <c r="U55" s="160">
        <f>SUMPRODUCT(($Q$55:$Q$58*10^5+$T$55:$T$58&gt;Q55*10^5+T55)*1)+1</f>
        <v>1</v>
      </c>
    </row>
    <row r="56" spans="1:26" ht="22.5" customHeight="1">
      <c r="A56" s="54" t="s">
        <v>201</v>
      </c>
      <c r="B56" s="5" t="str">
        <f>IF(G55="","",G55)</f>
        <v/>
      </c>
      <c r="C56" s="1" t="str">
        <f>IF(B56="","",IF(B56=D56,"△",IF(B56&gt;D56,"○","●")))</f>
        <v/>
      </c>
      <c r="D56" s="4" t="str">
        <f>IF(E55="","",E55)</f>
        <v/>
      </c>
      <c r="E56" s="215"/>
      <c r="F56" s="216"/>
      <c r="G56" s="217"/>
      <c r="H56" s="78"/>
      <c r="I56" s="5" t="str">
        <f>IF(H56="","",IF(H56=J56,"△",IF(H56&gt;J56,"○","●")))</f>
        <v/>
      </c>
      <c r="J56" s="80"/>
      <c r="K56" s="81"/>
      <c r="L56" s="5" t="str">
        <f>IF(K56="","",IF(K56=M56,"△",IF(K56&gt;M56,"○","●")))</f>
        <v/>
      </c>
      <c r="M56" s="82"/>
      <c r="N56" s="159">
        <f t="shared" si="14"/>
        <v>0</v>
      </c>
      <c r="O56" s="159">
        <f t="shared" si="14"/>
        <v>0</v>
      </c>
      <c r="P56" s="159">
        <f t="shared" si="14"/>
        <v>0</v>
      </c>
      <c r="Q56" s="160">
        <f>N56*3+P56</f>
        <v>0</v>
      </c>
      <c r="R56" s="160">
        <f t="shared" ref="R56:S58" si="15">SUMIF($B$59:$M$59,R$54,$B56:$M56)</f>
        <v>0</v>
      </c>
      <c r="S56" s="160">
        <f t="shared" si="15"/>
        <v>0</v>
      </c>
      <c r="T56" s="160">
        <f>IFERROR(R56-S56,"")</f>
        <v>0</v>
      </c>
      <c r="U56" s="160">
        <f>SUMPRODUCT(($Q$55:$Q$58*10^5+$T$55:$T$58&gt;Q56*10^5+T56)*1)+1</f>
        <v>1</v>
      </c>
    </row>
    <row r="57" spans="1:26" ht="22.5" customHeight="1">
      <c r="A57" s="54" t="s">
        <v>181</v>
      </c>
      <c r="B57" s="5" t="str">
        <f>IF(J55="","",J55)</f>
        <v/>
      </c>
      <c r="C57" s="1" t="str">
        <f>IF(B57="","",IF(B57=D57,"△",IF(B57&gt;D57,"○","●")))</f>
        <v/>
      </c>
      <c r="D57" s="4" t="str">
        <f>IF(H55="","",H55)</f>
        <v/>
      </c>
      <c r="E57" s="22" t="str">
        <f>IF(J56="","",J56)</f>
        <v/>
      </c>
      <c r="F57" s="1" t="str">
        <f>IF(E57="","",IF(E57=G57,"△",IF(E57&gt;G57,"○","●")))</f>
        <v/>
      </c>
      <c r="G57" s="4" t="str">
        <f>IF(H56="","",H56)</f>
        <v/>
      </c>
      <c r="H57" s="215"/>
      <c r="I57" s="216"/>
      <c r="J57" s="217"/>
      <c r="K57" s="78"/>
      <c r="L57" s="5" t="str">
        <f>IF(K57="","",IF(K57=M57,"△",IF(K57&gt;M57,"○","●")))</f>
        <v/>
      </c>
      <c r="M57" s="82"/>
      <c r="N57" s="159">
        <f t="shared" si="14"/>
        <v>0</v>
      </c>
      <c r="O57" s="159">
        <f t="shared" si="14"/>
        <v>0</v>
      </c>
      <c r="P57" s="159">
        <f t="shared" si="14"/>
        <v>0</v>
      </c>
      <c r="Q57" s="160">
        <f>N57*3+P57</f>
        <v>0</v>
      </c>
      <c r="R57" s="160">
        <f t="shared" si="15"/>
        <v>0</v>
      </c>
      <c r="S57" s="160">
        <f t="shared" si="15"/>
        <v>0</v>
      </c>
      <c r="T57" s="160">
        <f>IFERROR(R57-S57,"")</f>
        <v>0</v>
      </c>
      <c r="U57" s="160">
        <f t="shared" ref="U57" si="16">SUMPRODUCT(($Q$55:$Q$58*10^5+$T$55:$T$58&gt;Q57*10^5+T57)*1)+1</f>
        <v>1</v>
      </c>
    </row>
    <row r="58" spans="1:26" ht="22.5" customHeight="1">
      <c r="A58" s="54" t="s">
        <v>182</v>
      </c>
      <c r="B58" s="5" t="str">
        <f>IF(M55="","",M55)</f>
        <v/>
      </c>
      <c r="C58" s="1" t="str">
        <f>IF(B58="","",IF(B58=D58,"△",IF(B58&gt;D58,"○","●")))</f>
        <v/>
      </c>
      <c r="D58" s="4" t="str">
        <f>IF(K55="","",K55)</f>
        <v/>
      </c>
      <c r="E58" s="22" t="str">
        <f>IF(M56="","",M56)</f>
        <v/>
      </c>
      <c r="F58" s="1" t="str">
        <f>IF(E58="","",IF(E58=G58,"△",IF(E58&gt;G58,"○","●")))</f>
        <v/>
      </c>
      <c r="G58" s="4" t="str">
        <f>IF(K56="","",K56)</f>
        <v/>
      </c>
      <c r="H58" s="22" t="str">
        <f>IF(M57="","",M57)</f>
        <v/>
      </c>
      <c r="I58" s="1" t="str">
        <f>IF(H58="","",IF(H58=J58,"△",IF(H58&gt;J58,"○","●")))</f>
        <v/>
      </c>
      <c r="J58" s="4" t="str">
        <f>IF(K57="","",K57)</f>
        <v/>
      </c>
      <c r="K58" s="215"/>
      <c r="L58" s="216"/>
      <c r="M58" s="217"/>
      <c r="N58" s="159">
        <f t="shared" si="14"/>
        <v>0</v>
      </c>
      <c r="O58" s="159">
        <f t="shared" si="14"/>
        <v>0</v>
      </c>
      <c r="P58" s="159">
        <f t="shared" si="14"/>
        <v>0</v>
      </c>
      <c r="Q58" s="160">
        <f>N58*3+P58</f>
        <v>0</v>
      </c>
      <c r="R58" s="160">
        <f t="shared" si="15"/>
        <v>0</v>
      </c>
      <c r="S58" s="160">
        <f t="shared" si="15"/>
        <v>0</v>
      </c>
      <c r="T58" s="160">
        <f>IFERROR(R58-S58,"")</f>
        <v>0</v>
      </c>
      <c r="U58" s="160" cm="1">
        <f t="array" ref="U58">SUMPRODUCT(($Q$55:$Q$58*10^5+$T$55:$T$58&gt;Q58*10^5+T58)*1)+1</f>
        <v>1</v>
      </c>
    </row>
    <row r="59" spans="1:26" ht="22.5" customHeight="1">
      <c r="A59" s="15"/>
      <c r="B59" s="11" t="s">
        <v>11</v>
      </c>
      <c r="C59" s="12"/>
      <c r="D59" s="12" t="s">
        <v>12</v>
      </c>
      <c r="E59" s="12" t="s">
        <v>11</v>
      </c>
      <c r="F59" s="12"/>
      <c r="G59" s="12" t="s">
        <v>12</v>
      </c>
      <c r="H59" s="12" t="s">
        <v>11</v>
      </c>
      <c r="I59" s="12"/>
      <c r="J59" s="12" t="s">
        <v>12</v>
      </c>
      <c r="K59" s="12" t="s">
        <v>11</v>
      </c>
      <c r="L59" s="12"/>
      <c r="M59" s="12" t="s">
        <v>12</v>
      </c>
      <c r="N59" s="13" t="s">
        <v>130</v>
      </c>
      <c r="O59" s="13" t="s">
        <v>25</v>
      </c>
      <c r="P59" s="13" t="s">
        <v>26</v>
      </c>
      <c r="Q59" s="52"/>
      <c r="R59" s="52"/>
      <c r="S59" s="138"/>
      <c r="T59" s="138"/>
      <c r="U59" s="138"/>
    </row>
    <row r="60" spans="1:26" ht="21.75" customHeight="1">
      <c r="A60" s="15"/>
      <c r="B60" s="11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3"/>
      <c r="P60" s="13"/>
      <c r="Q60" s="52"/>
      <c r="R60" s="52"/>
      <c r="S60" s="16"/>
      <c r="T60" s="16"/>
      <c r="U60" s="16"/>
    </row>
    <row r="61" spans="1:26" ht="21.75" customHeight="1"/>
    <row r="62" spans="1:26" ht="21.75" customHeight="1"/>
    <row r="63" spans="1:26" ht="21.75" customHeight="1"/>
  </sheetData>
  <mergeCells count="93">
    <mergeCell ref="A2:K2"/>
    <mergeCell ref="E56:G56"/>
    <mergeCell ref="H57:J57"/>
    <mergeCell ref="K58:M58"/>
    <mergeCell ref="B54:D54"/>
    <mergeCell ref="E54:G54"/>
    <mergeCell ref="H54:J54"/>
    <mergeCell ref="K54:M54"/>
    <mergeCell ref="B55:D55"/>
    <mergeCell ref="H43:J43"/>
    <mergeCell ref="K44:M44"/>
    <mergeCell ref="K16:M16"/>
    <mergeCell ref="B19:D19"/>
    <mergeCell ref="E19:G19"/>
    <mergeCell ref="H19:J19"/>
    <mergeCell ref="K19:M19"/>
    <mergeCell ref="B20:D20"/>
    <mergeCell ref="B27:D27"/>
    <mergeCell ref="E21:G21"/>
    <mergeCell ref="H22:J22"/>
    <mergeCell ref="B26:D26"/>
    <mergeCell ref="E26:G26"/>
    <mergeCell ref="H26:J26"/>
    <mergeCell ref="A1:U1"/>
    <mergeCell ref="S3:T3"/>
    <mergeCell ref="U3:V3"/>
    <mergeCell ref="B41:D41"/>
    <mergeCell ref="K30:M30"/>
    <mergeCell ref="H33:J33"/>
    <mergeCell ref="K33:M33"/>
    <mergeCell ref="H40:J40"/>
    <mergeCell ref="K40:M40"/>
    <mergeCell ref="H15:J15"/>
    <mergeCell ref="E14:G14"/>
    <mergeCell ref="B33:D33"/>
    <mergeCell ref="E33:G33"/>
    <mergeCell ref="B34:D34"/>
    <mergeCell ref="B40:D40"/>
    <mergeCell ref="E40:G40"/>
    <mergeCell ref="B5:D5"/>
    <mergeCell ref="B13:D13"/>
    <mergeCell ref="B12:D12"/>
    <mergeCell ref="E12:G12"/>
    <mergeCell ref="B6:D6"/>
    <mergeCell ref="E5:G5"/>
    <mergeCell ref="H50:J50"/>
    <mergeCell ref="K51:M51"/>
    <mergeCell ref="E49:G49"/>
    <mergeCell ref="H12:J12"/>
    <mergeCell ref="K12:M12"/>
    <mergeCell ref="H36:J36"/>
    <mergeCell ref="K37:M37"/>
    <mergeCell ref="H29:J29"/>
    <mergeCell ref="K23:M23"/>
    <mergeCell ref="K26:M26"/>
    <mergeCell ref="E35:G35"/>
    <mergeCell ref="E28:G28"/>
    <mergeCell ref="E42:G42"/>
    <mergeCell ref="B47:D47"/>
    <mergeCell ref="E47:G47"/>
    <mergeCell ref="H47:J47"/>
    <mergeCell ref="K47:M47"/>
    <mergeCell ref="B48:D48"/>
    <mergeCell ref="W3:X3"/>
    <mergeCell ref="P11:Q11"/>
    <mergeCell ref="R11:S11"/>
    <mergeCell ref="T11:U11"/>
    <mergeCell ref="P18:Q18"/>
    <mergeCell ref="R18:S18"/>
    <mergeCell ref="T18:U18"/>
    <mergeCell ref="P4:Q4"/>
    <mergeCell ref="R4:S4"/>
    <mergeCell ref="T4:U4"/>
    <mergeCell ref="R25:S25"/>
    <mergeCell ref="T25:U25"/>
    <mergeCell ref="P53:Q53"/>
    <mergeCell ref="R53:S53"/>
    <mergeCell ref="T53:U53"/>
    <mergeCell ref="P32:Q32"/>
    <mergeCell ref="T32:U32"/>
    <mergeCell ref="R32:S32"/>
    <mergeCell ref="R46:S46"/>
    <mergeCell ref="T46:U46"/>
    <mergeCell ref="P46:Q46"/>
    <mergeCell ref="P39:Q39"/>
    <mergeCell ref="R39:S39"/>
    <mergeCell ref="T39:U39"/>
    <mergeCell ref="P25:Q25"/>
    <mergeCell ref="H5:J5"/>
    <mergeCell ref="K5:M5"/>
    <mergeCell ref="E7:G7"/>
    <mergeCell ref="H8:J8"/>
    <mergeCell ref="K9:M9"/>
  </mergeCells>
  <phoneticPr fontId="1"/>
  <pageMargins left="0.9055118110236221" right="0.70866141732283472" top="0.55118110236220474" bottom="0.35433070866141736" header="0.31496062992125984" footer="0.31496062992125984"/>
  <pageSetup paperSize="9"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Z66"/>
  <sheetViews>
    <sheetView topLeftCell="A26" zoomScale="70" zoomScaleNormal="70" workbookViewId="0">
      <selection activeCell="D2" sqref="D2:AG4"/>
    </sheetView>
  </sheetViews>
  <sheetFormatPr baseColWidth="10" defaultColWidth="8.83203125" defaultRowHeight="18"/>
  <cols>
    <col min="1" max="35" width="2.6640625" style="6" customWidth="1"/>
    <col min="36" max="39" width="2.5" style="6" customWidth="1"/>
    <col min="40" max="256" width="9" style="6"/>
    <col min="257" max="257" width="1.83203125" style="6" customWidth="1"/>
    <col min="258" max="259" width="2.33203125" style="6" customWidth="1"/>
    <col min="260" max="291" width="2.6640625" style="6" customWidth="1"/>
    <col min="292" max="295" width="2.5" style="6" customWidth="1"/>
    <col min="296" max="512" width="9" style="6"/>
    <col min="513" max="513" width="1.83203125" style="6" customWidth="1"/>
    <col min="514" max="515" width="2.33203125" style="6" customWidth="1"/>
    <col min="516" max="547" width="2.6640625" style="6" customWidth="1"/>
    <col min="548" max="551" width="2.5" style="6" customWidth="1"/>
    <col min="552" max="768" width="9" style="6"/>
    <col min="769" max="769" width="1.83203125" style="6" customWidth="1"/>
    <col min="770" max="771" width="2.33203125" style="6" customWidth="1"/>
    <col min="772" max="803" width="2.6640625" style="6" customWidth="1"/>
    <col min="804" max="807" width="2.5" style="6" customWidth="1"/>
    <col min="808" max="1024" width="9" style="6"/>
    <col min="1025" max="1025" width="1.83203125" style="6" customWidth="1"/>
    <col min="1026" max="1027" width="2.33203125" style="6" customWidth="1"/>
    <col min="1028" max="1059" width="2.6640625" style="6" customWidth="1"/>
    <col min="1060" max="1063" width="2.5" style="6" customWidth="1"/>
    <col min="1064" max="1280" width="9" style="6"/>
    <col min="1281" max="1281" width="1.83203125" style="6" customWidth="1"/>
    <col min="1282" max="1283" width="2.33203125" style="6" customWidth="1"/>
    <col min="1284" max="1315" width="2.6640625" style="6" customWidth="1"/>
    <col min="1316" max="1319" width="2.5" style="6" customWidth="1"/>
    <col min="1320" max="1536" width="9" style="6"/>
    <col min="1537" max="1537" width="1.83203125" style="6" customWidth="1"/>
    <col min="1538" max="1539" width="2.33203125" style="6" customWidth="1"/>
    <col min="1540" max="1571" width="2.6640625" style="6" customWidth="1"/>
    <col min="1572" max="1575" width="2.5" style="6" customWidth="1"/>
    <col min="1576" max="1792" width="9" style="6"/>
    <col min="1793" max="1793" width="1.83203125" style="6" customWidth="1"/>
    <col min="1794" max="1795" width="2.33203125" style="6" customWidth="1"/>
    <col min="1796" max="1827" width="2.6640625" style="6" customWidth="1"/>
    <col min="1828" max="1831" width="2.5" style="6" customWidth="1"/>
    <col min="1832" max="2048" width="9" style="6"/>
    <col min="2049" max="2049" width="1.83203125" style="6" customWidth="1"/>
    <col min="2050" max="2051" width="2.33203125" style="6" customWidth="1"/>
    <col min="2052" max="2083" width="2.6640625" style="6" customWidth="1"/>
    <col min="2084" max="2087" width="2.5" style="6" customWidth="1"/>
    <col min="2088" max="2304" width="9" style="6"/>
    <col min="2305" max="2305" width="1.83203125" style="6" customWidth="1"/>
    <col min="2306" max="2307" width="2.33203125" style="6" customWidth="1"/>
    <col min="2308" max="2339" width="2.6640625" style="6" customWidth="1"/>
    <col min="2340" max="2343" width="2.5" style="6" customWidth="1"/>
    <col min="2344" max="2560" width="9" style="6"/>
    <col min="2561" max="2561" width="1.83203125" style="6" customWidth="1"/>
    <col min="2562" max="2563" width="2.33203125" style="6" customWidth="1"/>
    <col min="2564" max="2595" width="2.6640625" style="6" customWidth="1"/>
    <col min="2596" max="2599" width="2.5" style="6" customWidth="1"/>
    <col min="2600" max="2816" width="9" style="6"/>
    <col min="2817" max="2817" width="1.83203125" style="6" customWidth="1"/>
    <col min="2818" max="2819" width="2.33203125" style="6" customWidth="1"/>
    <col min="2820" max="2851" width="2.6640625" style="6" customWidth="1"/>
    <col min="2852" max="2855" width="2.5" style="6" customWidth="1"/>
    <col min="2856" max="3072" width="9" style="6"/>
    <col min="3073" max="3073" width="1.83203125" style="6" customWidth="1"/>
    <col min="3074" max="3075" width="2.33203125" style="6" customWidth="1"/>
    <col min="3076" max="3107" width="2.6640625" style="6" customWidth="1"/>
    <col min="3108" max="3111" width="2.5" style="6" customWidth="1"/>
    <col min="3112" max="3328" width="9" style="6"/>
    <col min="3329" max="3329" width="1.83203125" style="6" customWidth="1"/>
    <col min="3330" max="3331" width="2.33203125" style="6" customWidth="1"/>
    <col min="3332" max="3363" width="2.6640625" style="6" customWidth="1"/>
    <col min="3364" max="3367" width="2.5" style="6" customWidth="1"/>
    <col min="3368" max="3584" width="9" style="6"/>
    <col min="3585" max="3585" width="1.83203125" style="6" customWidth="1"/>
    <col min="3586" max="3587" width="2.33203125" style="6" customWidth="1"/>
    <col min="3588" max="3619" width="2.6640625" style="6" customWidth="1"/>
    <col min="3620" max="3623" width="2.5" style="6" customWidth="1"/>
    <col min="3624" max="3840" width="9" style="6"/>
    <col min="3841" max="3841" width="1.83203125" style="6" customWidth="1"/>
    <col min="3842" max="3843" width="2.33203125" style="6" customWidth="1"/>
    <col min="3844" max="3875" width="2.6640625" style="6" customWidth="1"/>
    <col min="3876" max="3879" width="2.5" style="6" customWidth="1"/>
    <col min="3880" max="4096" width="9" style="6"/>
    <col min="4097" max="4097" width="1.83203125" style="6" customWidth="1"/>
    <col min="4098" max="4099" width="2.33203125" style="6" customWidth="1"/>
    <col min="4100" max="4131" width="2.6640625" style="6" customWidth="1"/>
    <col min="4132" max="4135" width="2.5" style="6" customWidth="1"/>
    <col min="4136" max="4352" width="9" style="6"/>
    <col min="4353" max="4353" width="1.83203125" style="6" customWidth="1"/>
    <col min="4354" max="4355" width="2.33203125" style="6" customWidth="1"/>
    <col min="4356" max="4387" width="2.6640625" style="6" customWidth="1"/>
    <col min="4388" max="4391" width="2.5" style="6" customWidth="1"/>
    <col min="4392" max="4608" width="9" style="6"/>
    <col min="4609" max="4609" width="1.83203125" style="6" customWidth="1"/>
    <col min="4610" max="4611" width="2.33203125" style="6" customWidth="1"/>
    <col min="4612" max="4643" width="2.6640625" style="6" customWidth="1"/>
    <col min="4644" max="4647" width="2.5" style="6" customWidth="1"/>
    <col min="4648" max="4864" width="9" style="6"/>
    <col min="4865" max="4865" width="1.83203125" style="6" customWidth="1"/>
    <col min="4866" max="4867" width="2.33203125" style="6" customWidth="1"/>
    <col min="4868" max="4899" width="2.6640625" style="6" customWidth="1"/>
    <col min="4900" max="4903" width="2.5" style="6" customWidth="1"/>
    <col min="4904" max="5120" width="9" style="6"/>
    <col min="5121" max="5121" width="1.83203125" style="6" customWidth="1"/>
    <col min="5122" max="5123" width="2.33203125" style="6" customWidth="1"/>
    <col min="5124" max="5155" width="2.6640625" style="6" customWidth="1"/>
    <col min="5156" max="5159" width="2.5" style="6" customWidth="1"/>
    <col min="5160" max="5376" width="9" style="6"/>
    <col min="5377" max="5377" width="1.83203125" style="6" customWidth="1"/>
    <col min="5378" max="5379" width="2.33203125" style="6" customWidth="1"/>
    <col min="5380" max="5411" width="2.6640625" style="6" customWidth="1"/>
    <col min="5412" max="5415" width="2.5" style="6" customWidth="1"/>
    <col min="5416" max="5632" width="9" style="6"/>
    <col min="5633" max="5633" width="1.83203125" style="6" customWidth="1"/>
    <col min="5634" max="5635" width="2.33203125" style="6" customWidth="1"/>
    <col min="5636" max="5667" width="2.6640625" style="6" customWidth="1"/>
    <col min="5668" max="5671" width="2.5" style="6" customWidth="1"/>
    <col min="5672" max="5888" width="9" style="6"/>
    <col min="5889" max="5889" width="1.83203125" style="6" customWidth="1"/>
    <col min="5890" max="5891" width="2.33203125" style="6" customWidth="1"/>
    <col min="5892" max="5923" width="2.6640625" style="6" customWidth="1"/>
    <col min="5924" max="5927" width="2.5" style="6" customWidth="1"/>
    <col min="5928" max="6144" width="9" style="6"/>
    <col min="6145" max="6145" width="1.83203125" style="6" customWidth="1"/>
    <col min="6146" max="6147" width="2.33203125" style="6" customWidth="1"/>
    <col min="6148" max="6179" width="2.6640625" style="6" customWidth="1"/>
    <col min="6180" max="6183" width="2.5" style="6" customWidth="1"/>
    <col min="6184" max="6400" width="9" style="6"/>
    <col min="6401" max="6401" width="1.83203125" style="6" customWidth="1"/>
    <col min="6402" max="6403" width="2.33203125" style="6" customWidth="1"/>
    <col min="6404" max="6435" width="2.6640625" style="6" customWidth="1"/>
    <col min="6436" max="6439" width="2.5" style="6" customWidth="1"/>
    <col min="6440" max="6656" width="9" style="6"/>
    <col min="6657" max="6657" width="1.83203125" style="6" customWidth="1"/>
    <col min="6658" max="6659" width="2.33203125" style="6" customWidth="1"/>
    <col min="6660" max="6691" width="2.6640625" style="6" customWidth="1"/>
    <col min="6692" max="6695" width="2.5" style="6" customWidth="1"/>
    <col min="6696" max="6912" width="9" style="6"/>
    <col min="6913" max="6913" width="1.83203125" style="6" customWidth="1"/>
    <col min="6914" max="6915" width="2.33203125" style="6" customWidth="1"/>
    <col min="6916" max="6947" width="2.6640625" style="6" customWidth="1"/>
    <col min="6948" max="6951" width="2.5" style="6" customWidth="1"/>
    <col min="6952" max="7168" width="9" style="6"/>
    <col min="7169" max="7169" width="1.83203125" style="6" customWidth="1"/>
    <col min="7170" max="7171" width="2.33203125" style="6" customWidth="1"/>
    <col min="7172" max="7203" width="2.6640625" style="6" customWidth="1"/>
    <col min="7204" max="7207" width="2.5" style="6" customWidth="1"/>
    <col min="7208" max="7424" width="9" style="6"/>
    <col min="7425" max="7425" width="1.83203125" style="6" customWidth="1"/>
    <col min="7426" max="7427" width="2.33203125" style="6" customWidth="1"/>
    <col min="7428" max="7459" width="2.6640625" style="6" customWidth="1"/>
    <col min="7460" max="7463" width="2.5" style="6" customWidth="1"/>
    <col min="7464" max="7680" width="9" style="6"/>
    <col min="7681" max="7681" width="1.83203125" style="6" customWidth="1"/>
    <col min="7682" max="7683" width="2.33203125" style="6" customWidth="1"/>
    <col min="7684" max="7715" width="2.6640625" style="6" customWidth="1"/>
    <col min="7716" max="7719" width="2.5" style="6" customWidth="1"/>
    <col min="7720" max="7936" width="9" style="6"/>
    <col min="7937" max="7937" width="1.83203125" style="6" customWidth="1"/>
    <col min="7938" max="7939" width="2.33203125" style="6" customWidth="1"/>
    <col min="7940" max="7971" width="2.6640625" style="6" customWidth="1"/>
    <col min="7972" max="7975" width="2.5" style="6" customWidth="1"/>
    <col min="7976" max="8192" width="9" style="6"/>
    <col min="8193" max="8193" width="1.83203125" style="6" customWidth="1"/>
    <col min="8194" max="8195" width="2.33203125" style="6" customWidth="1"/>
    <col min="8196" max="8227" width="2.6640625" style="6" customWidth="1"/>
    <col min="8228" max="8231" width="2.5" style="6" customWidth="1"/>
    <col min="8232" max="8448" width="9" style="6"/>
    <col min="8449" max="8449" width="1.83203125" style="6" customWidth="1"/>
    <col min="8450" max="8451" width="2.33203125" style="6" customWidth="1"/>
    <col min="8452" max="8483" width="2.6640625" style="6" customWidth="1"/>
    <col min="8484" max="8487" width="2.5" style="6" customWidth="1"/>
    <col min="8488" max="8704" width="9" style="6"/>
    <col min="8705" max="8705" width="1.83203125" style="6" customWidth="1"/>
    <col min="8706" max="8707" width="2.33203125" style="6" customWidth="1"/>
    <col min="8708" max="8739" width="2.6640625" style="6" customWidth="1"/>
    <col min="8740" max="8743" width="2.5" style="6" customWidth="1"/>
    <col min="8744" max="8960" width="9" style="6"/>
    <col min="8961" max="8961" width="1.83203125" style="6" customWidth="1"/>
    <col min="8962" max="8963" width="2.33203125" style="6" customWidth="1"/>
    <col min="8964" max="8995" width="2.6640625" style="6" customWidth="1"/>
    <col min="8996" max="8999" width="2.5" style="6" customWidth="1"/>
    <col min="9000" max="9216" width="9" style="6"/>
    <col min="9217" max="9217" width="1.83203125" style="6" customWidth="1"/>
    <col min="9218" max="9219" width="2.33203125" style="6" customWidth="1"/>
    <col min="9220" max="9251" width="2.6640625" style="6" customWidth="1"/>
    <col min="9252" max="9255" width="2.5" style="6" customWidth="1"/>
    <col min="9256" max="9472" width="9" style="6"/>
    <col min="9473" max="9473" width="1.83203125" style="6" customWidth="1"/>
    <col min="9474" max="9475" width="2.33203125" style="6" customWidth="1"/>
    <col min="9476" max="9507" width="2.6640625" style="6" customWidth="1"/>
    <col min="9508" max="9511" width="2.5" style="6" customWidth="1"/>
    <col min="9512" max="9728" width="9" style="6"/>
    <col min="9729" max="9729" width="1.83203125" style="6" customWidth="1"/>
    <col min="9730" max="9731" width="2.33203125" style="6" customWidth="1"/>
    <col min="9732" max="9763" width="2.6640625" style="6" customWidth="1"/>
    <col min="9764" max="9767" width="2.5" style="6" customWidth="1"/>
    <col min="9768" max="9984" width="9" style="6"/>
    <col min="9985" max="9985" width="1.83203125" style="6" customWidth="1"/>
    <col min="9986" max="9987" width="2.33203125" style="6" customWidth="1"/>
    <col min="9988" max="10019" width="2.6640625" style="6" customWidth="1"/>
    <col min="10020" max="10023" width="2.5" style="6" customWidth="1"/>
    <col min="10024" max="10240" width="9" style="6"/>
    <col min="10241" max="10241" width="1.83203125" style="6" customWidth="1"/>
    <col min="10242" max="10243" width="2.33203125" style="6" customWidth="1"/>
    <col min="10244" max="10275" width="2.6640625" style="6" customWidth="1"/>
    <col min="10276" max="10279" width="2.5" style="6" customWidth="1"/>
    <col min="10280" max="10496" width="9" style="6"/>
    <col min="10497" max="10497" width="1.83203125" style="6" customWidth="1"/>
    <col min="10498" max="10499" width="2.33203125" style="6" customWidth="1"/>
    <col min="10500" max="10531" width="2.6640625" style="6" customWidth="1"/>
    <col min="10532" max="10535" width="2.5" style="6" customWidth="1"/>
    <col min="10536" max="10752" width="9" style="6"/>
    <col min="10753" max="10753" width="1.83203125" style="6" customWidth="1"/>
    <col min="10754" max="10755" width="2.33203125" style="6" customWidth="1"/>
    <col min="10756" max="10787" width="2.6640625" style="6" customWidth="1"/>
    <col min="10788" max="10791" width="2.5" style="6" customWidth="1"/>
    <col min="10792" max="11008" width="9" style="6"/>
    <col min="11009" max="11009" width="1.83203125" style="6" customWidth="1"/>
    <col min="11010" max="11011" width="2.33203125" style="6" customWidth="1"/>
    <col min="11012" max="11043" width="2.6640625" style="6" customWidth="1"/>
    <col min="11044" max="11047" width="2.5" style="6" customWidth="1"/>
    <col min="11048" max="11264" width="9" style="6"/>
    <col min="11265" max="11265" width="1.83203125" style="6" customWidth="1"/>
    <col min="11266" max="11267" width="2.33203125" style="6" customWidth="1"/>
    <col min="11268" max="11299" width="2.6640625" style="6" customWidth="1"/>
    <col min="11300" max="11303" width="2.5" style="6" customWidth="1"/>
    <col min="11304" max="11520" width="9" style="6"/>
    <col min="11521" max="11521" width="1.83203125" style="6" customWidth="1"/>
    <col min="11522" max="11523" width="2.33203125" style="6" customWidth="1"/>
    <col min="11524" max="11555" width="2.6640625" style="6" customWidth="1"/>
    <col min="11556" max="11559" width="2.5" style="6" customWidth="1"/>
    <col min="11560" max="11776" width="9" style="6"/>
    <col min="11777" max="11777" width="1.83203125" style="6" customWidth="1"/>
    <col min="11778" max="11779" width="2.33203125" style="6" customWidth="1"/>
    <col min="11780" max="11811" width="2.6640625" style="6" customWidth="1"/>
    <col min="11812" max="11815" width="2.5" style="6" customWidth="1"/>
    <col min="11816" max="12032" width="9" style="6"/>
    <col min="12033" max="12033" width="1.83203125" style="6" customWidth="1"/>
    <col min="12034" max="12035" width="2.33203125" style="6" customWidth="1"/>
    <col min="12036" max="12067" width="2.6640625" style="6" customWidth="1"/>
    <col min="12068" max="12071" width="2.5" style="6" customWidth="1"/>
    <col min="12072" max="12288" width="9" style="6"/>
    <col min="12289" max="12289" width="1.83203125" style="6" customWidth="1"/>
    <col min="12290" max="12291" width="2.33203125" style="6" customWidth="1"/>
    <col min="12292" max="12323" width="2.6640625" style="6" customWidth="1"/>
    <col min="12324" max="12327" width="2.5" style="6" customWidth="1"/>
    <col min="12328" max="12544" width="9" style="6"/>
    <col min="12545" max="12545" width="1.83203125" style="6" customWidth="1"/>
    <col min="12546" max="12547" width="2.33203125" style="6" customWidth="1"/>
    <col min="12548" max="12579" width="2.6640625" style="6" customWidth="1"/>
    <col min="12580" max="12583" width="2.5" style="6" customWidth="1"/>
    <col min="12584" max="12800" width="9" style="6"/>
    <col min="12801" max="12801" width="1.83203125" style="6" customWidth="1"/>
    <col min="12802" max="12803" width="2.33203125" style="6" customWidth="1"/>
    <col min="12804" max="12835" width="2.6640625" style="6" customWidth="1"/>
    <col min="12836" max="12839" width="2.5" style="6" customWidth="1"/>
    <col min="12840" max="13056" width="9" style="6"/>
    <col min="13057" max="13057" width="1.83203125" style="6" customWidth="1"/>
    <col min="13058" max="13059" width="2.33203125" style="6" customWidth="1"/>
    <col min="13060" max="13091" width="2.6640625" style="6" customWidth="1"/>
    <col min="13092" max="13095" width="2.5" style="6" customWidth="1"/>
    <col min="13096" max="13312" width="9" style="6"/>
    <col min="13313" max="13313" width="1.83203125" style="6" customWidth="1"/>
    <col min="13314" max="13315" width="2.33203125" style="6" customWidth="1"/>
    <col min="13316" max="13347" width="2.6640625" style="6" customWidth="1"/>
    <col min="13348" max="13351" width="2.5" style="6" customWidth="1"/>
    <col min="13352" max="13568" width="9" style="6"/>
    <col min="13569" max="13569" width="1.83203125" style="6" customWidth="1"/>
    <col min="13570" max="13571" width="2.33203125" style="6" customWidth="1"/>
    <col min="13572" max="13603" width="2.6640625" style="6" customWidth="1"/>
    <col min="13604" max="13607" width="2.5" style="6" customWidth="1"/>
    <col min="13608" max="13824" width="9" style="6"/>
    <col min="13825" max="13825" width="1.83203125" style="6" customWidth="1"/>
    <col min="13826" max="13827" width="2.33203125" style="6" customWidth="1"/>
    <col min="13828" max="13859" width="2.6640625" style="6" customWidth="1"/>
    <col min="13860" max="13863" width="2.5" style="6" customWidth="1"/>
    <col min="13864" max="14080" width="9" style="6"/>
    <col min="14081" max="14081" width="1.83203125" style="6" customWidth="1"/>
    <col min="14082" max="14083" width="2.33203125" style="6" customWidth="1"/>
    <col min="14084" max="14115" width="2.6640625" style="6" customWidth="1"/>
    <col min="14116" max="14119" width="2.5" style="6" customWidth="1"/>
    <col min="14120" max="14336" width="9" style="6"/>
    <col min="14337" max="14337" width="1.83203125" style="6" customWidth="1"/>
    <col min="14338" max="14339" width="2.33203125" style="6" customWidth="1"/>
    <col min="14340" max="14371" width="2.6640625" style="6" customWidth="1"/>
    <col min="14372" max="14375" width="2.5" style="6" customWidth="1"/>
    <col min="14376" max="14592" width="9" style="6"/>
    <col min="14593" max="14593" width="1.83203125" style="6" customWidth="1"/>
    <col min="14594" max="14595" width="2.33203125" style="6" customWidth="1"/>
    <col min="14596" max="14627" width="2.6640625" style="6" customWidth="1"/>
    <col min="14628" max="14631" width="2.5" style="6" customWidth="1"/>
    <col min="14632" max="14848" width="9" style="6"/>
    <col min="14849" max="14849" width="1.83203125" style="6" customWidth="1"/>
    <col min="14850" max="14851" width="2.33203125" style="6" customWidth="1"/>
    <col min="14852" max="14883" width="2.6640625" style="6" customWidth="1"/>
    <col min="14884" max="14887" width="2.5" style="6" customWidth="1"/>
    <col min="14888" max="15104" width="9" style="6"/>
    <col min="15105" max="15105" width="1.83203125" style="6" customWidth="1"/>
    <col min="15106" max="15107" width="2.33203125" style="6" customWidth="1"/>
    <col min="15108" max="15139" width="2.6640625" style="6" customWidth="1"/>
    <col min="15140" max="15143" width="2.5" style="6" customWidth="1"/>
    <col min="15144" max="15360" width="9" style="6"/>
    <col min="15361" max="15361" width="1.83203125" style="6" customWidth="1"/>
    <col min="15362" max="15363" width="2.33203125" style="6" customWidth="1"/>
    <col min="15364" max="15395" width="2.6640625" style="6" customWidth="1"/>
    <col min="15396" max="15399" width="2.5" style="6" customWidth="1"/>
    <col min="15400" max="15616" width="9" style="6"/>
    <col min="15617" max="15617" width="1.83203125" style="6" customWidth="1"/>
    <col min="15618" max="15619" width="2.33203125" style="6" customWidth="1"/>
    <col min="15620" max="15651" width="2.6640625" style="6" customWidth="1"/>
    <col min="15652" max="15655" width="2.5" style="6" customWidth="1"/>
    <col min="15656" max="15872" width="9" style="6"/>
    <col min="15873" max="15873" width="1.83203125" style="6" customWidth="1"/>
    <col min="15874" max="15875" width="2.33203125" style="6" customWidth="1"/>
    <col min="15876" max="15907" width="2.6640625" style="6" customWidth="1"/>
    <col min="15908" max="15911" width="2.5" style="6" customWidth="1"/>
    <col min="15912" max="16128" width="9" style="6"/>
    <col min="16129" max="16129" width="1.83203125" style="6" customWidth="1"/>
    <col min="16130" max="16131" width="2.33203125" style="6" customWidth="1"/>
    <col min="16132" max="16163" width="2.6640625" style="6" customWidth="1"/>
    <col min="16164" max="16167" width="2.5" style="6" customWidth="1"/>
    <col min="16168" max="16384" width="9" style="6"/>
  </cols>
  <sheetData>
    <row r="1" spans="2:36" ht="15" customHeight="1" thickBot="1"/>
    <row r="2" spans="2:36" ht="11.25" customHeight="1" thickTop="1">
      <c r="D2" s="372" t="str">
        <f>組合せ!B1</f>
        <v>第４３回　函館東ライオンズクラブ杯　U-１２　フットサル大会</v>
      </c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3"/>
      <c r="W2" s="373"/>
      <c r="X2" s="373"/>
      <c r="Y2" s="373"/>
      <c r="Z2" s="373"/>
      <c r="AA2" s="373"/>
      <c r="AB2" s="373"/>
      <c r="AC2" s="373"/>
      <c r="AD2" s="373"/>
      <c r="AE2" s="373"/>
      <c r="AF2" s="373"/>
      <c r="AG2" s="374"/>
    </row>
    <row r="3" spans="2:36" ht="11.25" customHeight="1">
      <c r="D3" s="375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7"/>
    </row>
    <row r="4" spans="2:36" ht="10.5" customHeight="1" thickBot="1">
      <c r="D4" s="378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80"/>
    </row>
    <row r="5" spans="2:36" ht="10.5" customHeight="1" thickTop="1"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</row>
    <row r="6" spans="2:36" ht="10.5" customHeight="1"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</row>
    <row r="7" spans="2:36" ht="9" customHeight="1"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</row>
    <row r="8" spans="2:36" ht="11.25" customHeight="1">
      <c r="F8" s="381" t="str">
        <f>組合せ!B24</f>
        <v>◇　令和7年11月23日（日）決勝トーナメント　◇</v>
      </c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</row>
    <row r="9" spans="2:36" ht="11.25" customHeight="1">
      <c r="F9" s="381"/>
      <c r="G9" s="381"/>
      <c r="H9" s="381"/>
      <c r="I9" s="381"/>
      <c r="J9" s="381"/>
      <c r="K9" s="381"/>
      <c r="L9" s="38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</row>
    <row r="10" spans="2:36" ht="11.25" customHeight="1">
      <c r="B10" s="63"/>
      <c r="C10" s="62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63"/>
      <c r="AG10" s="63"/>
      <c r="AH10" s="63"/>
      <c r="AI10" s="63"/>
      <c r="AJ10" s="63"/>
    </row>
    <row r="11" spans="2:36" ht="17.25" customHeight="1">
      <c r="B11" s="63"/>
      <c r="C11" s="63"/>
      <c r="D11" s="63"/>
      <c r="E11" s="63"/>
      <c r="F11" s="110"/>
      <c r="G11" s="110"/>
      <c r="H11" s="110"/>
      <c r="I11" s="110"/>
      <c r="J11" s="110"/>
      <c r="K11" s="110"/>
      <c r="L11" s="110"/>
      <c r="M11" s="11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110"/>
      <c r="Z11" s="110"/>
      <c r="AA11" s="110"/>
      <c r="AB11" s="110"/>
      <c r="AC11" s="110"/>
      <c r="AD11" s="110"/>
      <c r="AE11" s="110"/>
      <c r="AF11" s="63"/>
      <c r="AG11" s="63"/>
      <c r="AH11" s="63"/>
      <c r="AI11" s="63"/>
      <c r="AJ11" s="63"/>
    </row>
    <row r="12" spans="2:36" ht="17.25" customHeight="1">
      <c r="B12" s="63"/>
      <c r="C12" s="63"/>
      <c r="D12" s="63"/>
      <c r="E12" s="63"/>
      <c r="F12" s="110"/>
      <c r="G12" s="110"/>
      <c r="H12" s="110"/>
      <c r="I12" s="110"/>
      <c r="J12" s="110"/>
      <c r="K12" s="110"/>
      <c r="L12" s="110"/>
      <c r="M12" s="11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110"/>
      <c r="Z12" s="110"/>
      <c r="AA12" s="110"/>
      <c r="AB12" s="110"/>
      <c r="AC12" s="110"/>
      <c r="AD12" s="110"/>
      <c r="AE12" s="110"/>
      <c r="AF12" s="63"/>
      <c r="AG12" s="63"/>
      <c r="AH12" s="63"/>
      <c r="AI12" s="63"/>
      <c r="AJ12" s="63"/>
    </row>
    <row r="13" spans="2:36" ht="11.25" customHeight="1">
      <c r="B13" s="63"/>
      <c r="C13" s="63"/>
      <c r="D13" s="63"/>
      <c r="E13" s="47"/>
      <c r="F13" s="47"/>
      <c r="G13" s="111"/>
      <c r="H13" s="111"/>
      <c r="I13" s="111"/>
      <c r="J13" s="111"/>
      <c r="K13" s="111"/>
      <c r="L13" s="111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47"/>
      <c r="X13" s="47"/>
      <c r="Y13" s="112"/>
      <c r="Z13" s="112"/>
      <c r="AA13" s="112"/>
      <c r="AB13" s="112"/>
      <c r="AC13" s="112"/>
      <c r="AD13" s="112"/>
      <c r="AE13" s="74"/>
      <c r="AF13" s="63"/>
      <c r="AG13" s="63"/>
      <c r="AH13" s="63"/>
      <c r="AI13" s="63"/>
      <c r="AJ13" s="63"/>
    </row>
    <row r="14" spans="2:36" ht="15" customHeight="1">
      <c r="B14" s="63"/>
      <c r="C14" s="63"/>
      <c r="D14" s="63"/>
      <c r="E14" s="47"/>
      <c r="F14" s="47"/>
      <c r="G14" s="111"/>
      <c r="H14" s="111"/>
      <c r="I14" s="111"/>
      <c r="J14" s="111"/>
      <c r="K14" s="111"/>
      <c r="L14" s="111"/>
      <c r="M14" s="74"/>
      <c r="N14" s="74"/>
      <c r="O14" s="74"/>
      <c r="P14" s="74"/>
      <c r="Q14" s="74"/>
      <c r="R14" s="74"/>
      <c r="S14" s="166"/>
      <c r="T14" s="74"/>
      <c r="U14" s="74"/>
      <c r="V14" s="74"/>
      <c r="W14" s="47"/>
      <c r="X14" s="47"/>
      <c r="Y14" s="112"/>
      <c r="Z14" s="112"/>
      <c r="AA14" s="112"/>
      <c r="AB14" s="112"/>
      <c r="AC14" s="112"/>
      <c r="AD14" s="112"/>
      <c r="AE14" s="63"/>
      <c r="AF14" s="63"/>
      <c r="AG14" s="63"/>
      <c r="AH14" s="63"/>
      <c r="AI14" s="63"/>
      <c r="AJ14" s="63"/>
    </row>
    <row r="15" spans="2:36" ht="11.25" customHeight="1">
      <c r="B15" s="63"/>
      <c r="C15" s="63"/>
      <c r="D15" s="63"/>
      <c r="E15" s="64"/>
      <c r="F15" s="64"/>
      <c r="G15" s="113"/>
      <c r="H15" s="111"/>
      <c r="I15" s="111"/>
      <c r="J15" s="111"/>
      <c r="K15" s="111"/>
      <c r="L15" s="111"/>
      <c r="M15" s="74"/>
      <c r="N15" s="74"/>
      <c r="O15" s="74"/>
      <c r="P15" s="74"/>
      <c r="Q15" s="74"/>
      <c r="R15" s="74"/>
      <c r="S15" s="167"/>
      <c r="T15" s="168"/>
      <c r="U15" s="168"/>
      <c r="V15" s="168"/>
      <c r="W15" s="169"/>
      <c r="X15" s="169"/>
      <c r="Y15" s="170"/>
      <c r="Z15" s="170"/>
      <c r="AA15" s="170"/>
      <c r="AB15" s="114"/>
      <c r="AC15" s="114"/>
      <c r="AD15" s="114"/>
      <c r="AE15" s="63"/>
      <c r="AF15" s="63"/>
      <c r="AG15" s="63"/>
      <c r="AH15" s="63"/>
      <c r="AI15" s="63"/>
      <c r="AJ15" s="63"/>
    </row>
    <row r="16" spans="2:36" ht="15.75" customHeight="1">
      <c r="B16" s="63"/>
      <c r="C16" s="63"/>
      <c r="D16" s="63"/>
      <c r="E16" s="64"/>
      <c r="F16" s="64"/>
      <c r="G16" s="111"/>
      <c r="H16" s="111"/>
      <c r="I16" s="162"/>
      <c r="J16" s="115"/>
      <c r="K16" s="115"/>
      <c r="L16" s="115"/>
      <c r="M16" s="116"/>
      <c r="N16" s="116"/>
      <c r="O16" s="116"/>
      <c r="P16" s="116"/>
      <c r="Q16" s="394" t="s">
        <v>172</v>
      </c>
      <c r="R16" s="394"/>
      <c r="S16" s="241"/>
      <c r="T16" s="241"/>
      <c r="U16" s="74"/>
      <c r="V16" s="74"/>
      <c r="W16" s="64"/>
      <c r="X16" s="64"/>
      <c r="Y16" s="114"/>
      <c r="Z16" s="114"/>
      <c r="AA16" s="114"/>
      <c r="AB16" s="182"/>
      <c r="AC16" s="114"/>
      <c r="AD16" s="114"/>
      <c r="AE16" s="63"/>
      <c r="AF16" s="63"/>
      <c r="AG16" s="63"/>
      <c r="AH16" s="63"/>
      <c r="AI16" s="63"/>
      <c r="AJ16" s="63"/>
    </row>
    <row r="17" spans="2:36">
      <c r="D17"/>
      <c r="E17"/>
      <c r="G17" s="163"/>
      <c r="H17" s="163"/>
      <c r="I17" s="164"/>
      <c r="J17" s="391"/>
      <c r="K17" s="392"/>
      <c r="L17" s="392"/>
      <c r="M17" s="392"/>
      <c r="N17" s="392"/>
      <c r="O17" s="392"/>
      <c r="P17" s="392"/>
      <c r="Q17" s="392"/>
      <c r="R17" s="393"/>
      <c r="S17" s="316"/>
      <c r="T17" s="317"/>
      <c r="U17" s="317"/>
      <c r="V17" s="317"/>
      <c r="W17" s="317"/>
      <c r="X17" s="317"/>
      <c r="Y17" s="317"/>
      <c r="Z17" s="317"/>
      <c r="AA17" s="317"/>
      <c r="AB17" s="147"/>
      <c r="AF17"/>
      <c r="AG17"/>
    </row>
    <row r="18" spans="2:36" ht="16.5" customHeight="1">
      <c r="B18"/>
      <c r="C18"/>
      <c r="D18"/>
      <c r="E18"/>
      <c r="F18" s="141"/>
      <c r="G18" s="95"/>
      <c r="H18" s="95"/>
      <c r="I18" s="165"/>
      <c r="J18" s="161"/>
      <c r="K18" s="95"/>
      <c r="L18" s="95"/>
      <c r="M18" s="143"/>
      <c r="N18"/>
      <c r="O18"/>
      <c r="P18"/>
      <c r="Q18"/>
      <c r="R18"/>
      <c r="S18" s="104"/>
      <c r="T18"/>
      <c r="U18"/>
      <c r="V18"/>
      <c r="W18"/>
      <c r="X18" s="148"/>
      <c r="Y18"/>
      <c r="Z18"/>
      <c r="AA18" s="99"/>
      <c r="AB18" s="183"/>
      <c r="AC18" s="95"/>
      <c r="AD18" s="95"/>
      <c r="AE18" s="143"/>
      <c r="AF18"/>
      <c r="AG18"/>
      <c r="AH18"/>
    </row>
    <row r="19" spans="2:36" ht="15.75" customHeight="1">
      <c r="B19"/>
      <c r="C19" s="87"/>
      <c r="D19" s="87"/>
      <c r="E19" s="144"/>
      <c r="F19" s="87"/>
      <c r="G19" s="87"/>
      <c r="H19" s="382" t="s">
        <v>164</v>
      </c>
      <c r="I19" s="382"/>
      <c r="J19" s="382"/>
      <c r="K19" s="382"/>
      <c r="L19" s="151"/>
      <c r="M19" s="177"/>
      <c r="N19" s="176"/>
      <c r="O19" s="39"/>
      <c r="P19" s="39"/>
      <c r="Q19" s="39"/>
      <c r="R19" s="39"/>
      <c r="S19" s="117"/>
      <c r="T19" s="39"/>
      <c r="U19" s="87"/>
      <c r="V19" s="87"/>
      <c r="W19" s="144"/>
      <c r="X19" s="88"/>
      <c r="Y19" s="88"/>
      <c r="Z19" s="383" t="s">
        <v>171</v>
      </c>
      <c r="AA19" s="383"/>
      <c r="AB19" s="382"/>
      <c r="AC19" s="382"/>
      <c r="AD19" s="151"/>
      <c r="AE19" s="177"/>
      <c r="AF19" s="176"/>
      <c r="AG19" s="39"/>
      <c r="AH19" s="39"/>
      <c r="AI19" s="39"/>
    </row>
    <row r="20" spans="2:36" ht="15.75" customHeight="1">
      <c r="B20"/>
      <c r="C20" s="87"/>
      <c r="D20" s="87"/>
      <c r="E20" s="144"/>
      <c r="F20" s="87"/>
      <c r="G20" s="87"/>
      <c r="H20" s="98"/>
      <c r="I20" s="318"/>
      <c r="J20" s="318"/>
      <c r="K20" s="98"/>
      <c r="L20" s="98"/>
      <c r="M20" s="178"/>
      <c r="N20" s="176"/>
      <c r="O20" s="39"/>
      <c r="P20" s="39"/>
      <c r="Q20" s="39"/>
      <c r="R20" s="39"/>
      <c r="S20" s="117"/>
      <c r="T20" s="39"/>
      <c r="U20" s="87"/>
      <c r="V20" s="87"/>
      <c r="W20" s="144"/>
      <c r="X20" s="87"/>
      <c r="Y20" s="87"/>
      <c r="Z20" s="98"/>
      <c r="AA20" s="318"/>
      <c r="AB20" s="318"/>
      <c r="AC20" s="98"/>
      <c r="AD20" s="98"/>
      <c r="AE20" s="178"/>
      <c r="AF20" s="176"/>
      <c r="AG20" s="39"/>
      <c r="AH20" s="39"/>
      <c r="AI20" s="39"/>
    </row>
    <row r="21" spans="2:36" ht="15.75" customHeight="1">
      <c r="B21"/>
      <c r="C21" s="87"/>
      <c r="D21" s="141"/>
      <c r="E21" s="165"/>
      <c r="F21" s="161"/>
      <c r="G21" s="143"/>
      <c r="H21" s="87"/>
      <c r="I21" s="94"/>
      <c r="J21" s="94"/>
      <c r="K21" s="87"/>
      <c r="L21" s="179"/>
      <c r="M21" s="165"/>
      <c r="N21" s="161"/>
      <c r="O21" s="143"/>
      <c r="P21"/>
      <c r="Q21"/>
      <c r="R21"/>
      <c r="S21" s="104"/>
      <c r="T21"/>
      <c r="U21" s="87"/>
      <c r="V21" s="141"/>
      <c r="W21" s="165"/>
      <c r="X21" s="161"/>
      <c r="Y21" s="143"/>
      <c r="Z21" s="87"/>
      <c r="AA21" s="94"/>
      <c r="AB21" s="94"/>
      <c r="AC21" s="87"/>
      <c r="AD21" s="141"/>
      <c r="AE21" s="165"/>
      <c r="AF21" s="161"/>
      <c r="AG21" s="143"/>
      <c r="AH21"/>
    </row>
    <row r="22" spans="2:36" ht="15.75" customHeight="1">
      <c r="B22"/>
      <c r="C22" s="144"/>
      <c r="D22" s="87"/>
      <c r="E22" s="384" t="s">
        <v>162</v>
      </c>
      <c r="F22" s="384"/>
      <c r="G22" s="88"/>
      <c r="H22" s="90"/>
      <c r="I22" s="94"/>
      <c r="J22" s="94"/>
      <c r="K22" s="144"/>
      <c r="L22" s="87"/>
      <c r="M22" s="388" t="s">
        <v>163</v>
      </c>
      <c r="N22" s="389"/>
      <c r="O22" s="139"/>
      <c r="P22" s="180"/>
      <c r="Q22"/>
      <c r="R22" s="35"/>
      <c r="S22" s="104"/>
      <c r="T22"/>
      <c r="U22" s="144"/>
      <c r="V22" s="87"/>
      <c r="W22" s="384" t="s">
        <v>169</v>
      </c>
      <c r="X22" s="384"/>
      <c r="Y22" s="88"/>
      <c r="Z22" s="90"/>
      <c r="AA22" s="94"/>
      <c r="AB22" s="94"/>
      <c r="AC22" s="144"/>
      <c r="AD22" s="184"/>
      <c r="AE22" s="389" t="s">
        <v>170</v>
      </c>
      <c r="AF22" s="389"/>
      <c r="AG22" s="185"/>
      <c r="AJ22" s="35"/>
    </row>
    <row r="23" spans="2:36" ht="15.75" customHeight="1">
      <c r="B23"/>
      <c r="C23" s="171"/>
      <c r="D23" s="140"/>
      <c r="E23" s="303"/>
      <c r="F23" s="303"/>
      <c r="G23" s="141"/>
      <c r="H23" s="173"/>
      <c r="I23" s="97"/>
      <c r="J23" s="97"/>
      <c r="K23" s="171"/>
      <c r="L23" s="143"/>
      <c r="M23" s="303"/>
      <c r="N23" s="303"/>
      <c r="O23" s="141"/>
      <c r="P23" s="173"/>
      <c r="Q23"/>
      <c r="R23"/>
      <c r="S23" s="104"/>
      <c r="T23"/>
      <c r="U23" s="171"/>
      <c r="V23" s="140"/>
      <c r="W23" s="303"/>
      <c r="X23" s="303"/>
      <c r="Y23" s="142"/>
      <c r="Z23" s="173"/>
      <c r="AA23" s="97"/>
      <c r="AB23" s="97"/>
      <c r="AC23" s="171"/>
      <c r="AD23" s="173"/>
      <c r="AE23" s="303"/>
      <c r="AF23" s="303"/>
      <c r="AG23" s="171"/>
      <c r="AH23" s="143"/>
    </row>
    <row r="24" spans="2:36" ht="15.75" customHeight="1">
      <c r="B24" s="172"/>
      <c r="C24" s="314" t="s">
        <v>158</v>
      </c>
      <c r="D24" s="323"/>
      <c r="E24" s="89"/>
      <c r="F24" s="87"/>
      <c r="G24" s="387" t="s">
        <v>159</v>
      </c>
      <c r="H24" s="314"/>
      <c r="I24" s="90"/>
      <c r="J24" s="144"/>
      <c r="K24" s="314" t="s">
        <v>160</v>
      </c>
      <c r="L24" s="314"/>
      <c r="M24" s="90"/>
      <c r="N24" s="144"/>
      <c r="O24" s="388" t="s">
        <v>161</v>
      </c>
      <c r="P24" s="388"/>
      <c r="Q24" s="147"/>
      <c r="R24"/>
      <c r="S24" s="104"/>
      <c r="T24" s="181"/>
      <c r="U24" s="314" t="s">
        <v>165</v>
      </c>
      <c r="V24" s="323"/>
      <c r="W24" s="89"/>
      <c r="X24" s="100"/>
      <c r="Y24" s="314" t="s">
        <v>166</v>
      </c>
      <c r="Z24" s="314"/>
      <c r="AA24" s="90"/>
      <c r="AB24" s="144"/>
      <c r="AC24" s="314" t="s">
        <v>167</v>
      </c>
      <c r="AD24" s="315"/>
      <c r="AE24" s="87"/>
      <c r="AF24" s="144"/>
      <c r="AG24" s="388" t="s">
        <v>168</v>
      </c>
      <c r="AH24" s="388"/>
      <c r="AI24" s="147"/>
    </row>
    <row r="25" spans="2:36" ht="15.75" customHeight="1">
      <c r="B25" s="172"/>
      <c r="C25" s="303"/>
      <c r="D25" s="319"/>
      <c r="E25" s="89"/>
      <c r="F25" s="87"/>
      <c r="G25" s="320"/>
      <c r="H25" s="303"/>
      <c r="I25" s="96"/>
      <c r="J25" s="145"/>
      <c r="K25" s="303"/>
      <c r="L25" s="303"/>
      <c r="M25" s="96"/>
      <c r="N25" s="145"/>
      <c r="O25" s="303"/>
      <c r="P25" s="303"/>
      <c r="Q25" s="147"/>
      <c r="R25"/>
      <c r="S25" s="104"/>
      <c r="T25" s="181"/>
      <c r="U25" s="303"/>
      <c r="V25" s="319"/>
      <c r="W25" s="89"/>
      <c r="X25" s="100"/>
      <c r="Y25" s="303"/>
      <c r="Z25" s="303"/>
      <c r="AA25" s="96"/>
      <c r="AB25" s="145"/>
      <c r="AC25" s="395"/>
      <c r="AD25" s="396"/>
      <c r="AE25" s="97"/>
      <c r="AF25" s="145"/>
      <c r="AG25" s="303"/>
      <c r="AH25" s="303"/>
      <c r="AI25" s="147"/>
    </row>
    <row r="26" spans="2:36" ht="15.75" customHeight="1">
      <c r="B26" s="93"/>
      <c r="C26" s="86"/>
      <c r="D26" s="93"/>
      <c r="E26" s="91"/>
      <c r="F26" s="86"/>
      <c r="G26" s="321"/>
      <c r="H26" s="322"/>
      <c r="I26" s="174"/>
      <c r="J26" s="175"/>
      <c r="K26" s="86"/>
      <c r="L26" s="86"/>
      <c r="M26" s="92"/>
      <c r="N26" s="146"/>
      <c r="O26" s="86"/>
      <c r="P26" s="86"/>
      <c r="Q26" s="92"/>
      <c r="R26"/>
      <c r="S26" s="104"/>
      <c r="T26" s="146"/>
      <c r="U26" s="86"/>
      <c r="V26" s="93"/>
      <c r="W26" s="91"/>
      <c r="X26" s="93"/>
      <c r="Y26" s="322"/>
      <c r="Z26" s="322"/>
      <c r="AA26" s="92"/>
      <c r="AB26" s="175"/>
      <c r="AC26" s="385"/>
      <c r="AD26" s="386"/>
      <c r="AE26" s="95"/>
      <c r="AF26" s="146"/>
      <c r="AG26" s="86"/>
      <c r="AH26" s="86"/>
      <c r="AI26" s="92"/>
    </row>
    <row r="27" spans="2:36">
      <c r="B27" s="310" t="s">
        <v>47</v>
      </c>
      <c r="C27" s="313"/>
      <c r="D27" s="310" t="s">
        <v>48</v>
      </c>
      <c r="E27" s="313"/>
      <c r="F27" s="310" t="s">
        <v>49</v>
      </c>
      <c r="G27" s="313"/>
      <c r="H27" s="310" t="s">
        <v>50</v>
      </c>
      <c r="I27" s="311"/>
      <c r="J27" s="312" t="s">
        <v>51</v>
      </c>
      <c r="K27" s="313"/>
      <c r="L27" s="310" t="s">
        <v>52</v>
      </c>
      <c r="M27" s="313"/>
      <c r="N27" s="312" t="s">
        <v>53</v>
      </c>
      <c r="O27" s="311"/>
      <c r="P27" s="310" t="s">
        <v>54</v>
      </c>
      <c r="Q27" s="313"/>
      <c r="R27" s="34"/>
      <c r="S27" s="118"/>
      <c r="T27" s="312" t="s">
        <v>55</v>
      </c>
      <c r="U27" s="311"/>
      <c r="V27" s="310" t="s">
        <v>56</v>
      </c>
      <c r="W27" s="313"/>
      <c r="X27" s="310" t="s">
        <v>57</v>
      </c>
      <c r="Y27" s="313"/>
      <c r="Z27" s="310" t="s">
        <v>58</v>
      </c>
      <c r="AA27" s="313"/>
      <c r="AB27" s="310" t="s">
        <v>59</v>
      </c>
      <c r="AC27" s="313"/>
      <c r="AD27" s="310" t="s">
        <v>60</v>
      </c>
      <c r="AE27" s="313"/>
      <c r="AF27" s="312" t="s">
        <v>61</v>
      </c>
      <c r="AG27" s="311"/>
      <c r="AH27" s="310" t="s">
        <v>62</v>
      </c>
      <c r="AI27" s="313"/>
      <c r="AJ27" s="34"/>
    </row>
    <row r="28" spans="2:36" ht="18.75" customHeight="1">
      <c r="B28" s="326" t="str">
        <f>予選結果!A6</f>
        <v>A</v>
      </c>
      <c r="C28" s="327"/>
      <c r="D28" s="304" t="str">
        <f>予選結果!A56</f>
        <v>Q</v>
      </c>
      <c r="E28" s="305"/>
      <c r="F28" s="304" t="str">
        <f>予選結果!A13</f>
        <v>C</v>
      </c>
      <c r="G28" s="305"/>
      <c r="H28" s="304" t="str">
        <f>予選結果!A49</f>
        <v>S</v>
      </c>
      <c r="I28" s="305"/>
      <c r="J28" s="304" t="str">
        <f>予選結果!A20</f>
        <v>E</v>
      </c>
      <c r="K28" s="305"/>
      <c r="L28" s="304" t="str">
        <f>予選結果!A42</f>
        <v>L</v>
      </c>
      <c r="M28" s="305"/>
      <c r="N28" s="304" t="str">
        <f>予選結果!A27</f>
        <v>G</v>
      </c>
      <c r="O28" s="305"/>
      <c r="P28" s="304" t="str">
        <f>予選結果!A35</f>
        <v>J</v>
      </c>
      <c r="Q28" s="305"/>
      <c r="R28" s="59"/>
      <c r="S28" s="119"/>
      <c r="T28" s="304" t="str">
        <f>予選結果!A34</f>
        <v>I</v>
      </c>
      <c r="U28" s="305"/>
      <c r="V28" s="304" t="str">
        <f>予選結果!A28</f>
        <v>H</v>
      </c>
      <c r="W28" s="305"/>
      <c r="X28" s="304" t="str">
        <f>予選結果!A41</f>
        <v>K</v>
      </c>
      <c r="Y28" s="305"/>
      <c r="Z28" s="304" t="str">
        <f>予選結果!A21</f>
        <v>F</v>
      </c>
      <c r="AA28" s="305"/>
      <c r="AB28" s="304" t="str">
        <f>予選結果!A48</f>
        <v>M</v>
      </c>
      <c r="AC28" s="305"/>
      <c r="AD28" s="304" t="str">
        <f>予選結果!A14</f>
        <v>D</v>
      </c>
      <c r="AE28" s="305"/>
      <c r="AF28" s="304" t="str">
        <f>予選結果!A55</f>
        <v>P</v>
      </c>
      <c r="AG28" s="305"/>
      <c r="AH28" s="304" t="str">
        <f>予選結果!A7</f>
        <v>B</v>
      </c>
      <c r="AI28" s="305"/>
      <c r="AJ28" s="36"/>
    </row>
    <row r="29" spans="2:36">
      <c r="B29" s="328"/>
      <c r="C29" s="329"/>
      <c r="D29" s="306"/>
      <c r="E29" s="307"/>
      <c r="F29" s="306"/>
      <c r="G29" s="307"/>
      <c r="H29" s="306"/>
      <c r="I29" s="307"/>
      <c r="J29" s="306"/>
      <c r="K29" s="307"/>
      <c r="L29" s="306"/>
      <c r="M29" s="307"/>
      <c r="N29" s="306"/>
      <c r="O29" s="307"/>
      <c r="P29" s="306"/>
      <c r="Q29" s="307"/>
      <c r="R29" s="59"/>
      <c r="S29" s="119"/>
      <c r="T29" s="306"/>
      <c r="U29" s="307"/>
      <c r="V29" s="306"/>
      <c r="W29" s="307"/>
      <c r="X29" s="306"/>
      <c r="Y29" s="307"/>
      <c r="Z29" s="306"/>
      <c r="AA29" s="307"/>
      <c r="AB29" s="306"/>
      <c r="AC29" s="307"/>
      <c r="AD29" s="306"/>
      <c r="AE29" s="307"/>
      <c r="AF29" s="306"/>
      <c r="AG29" s="307"/>
      <c r="AH29" s="306"/>
      <c r="AI29" s="307"/>
      <c r="AJ29" s="36"/>
    </row>
    <row r="30" spans="2:36" ht="13.5" customHeight="1">
      <c r="B30" s="328"/>
      <c r="C30" s="329"/>
      <c r="D30" s="306"/>
      <c r="E30" s="307"/>
      <c r="F30" s="306"/>
      <c r="G30" s="307"/>
      <c r="H30" s="306"/>
      <c r="I30" s="307"/>
      <c r="J30" s="306"/>
      <c r="K30" s="307"/>
      <c r="L30" s="306"/>
      <c r="M30" s="307"/>
      <c r="N30" s="306"/>
      <c r="O30" s="307"/>
      <c r="P30" s="306"/>
      <c r="Q30" s="307"/>
      <c r="R30" s="59"/>
      <c r="S30" s="119"/>
      <c r="T30" s="306"/>
      <c r="U30" s="307"/>
      <c r="V30" s="306"/>
      <c r="W30" s="307"/>
      <c r="X30" s="306"/>
      <c r="Y30" s="307"/>
      <c r="Z30" s="306"/>
      <c r="AA30" s="307"/>
      <c r="AB30" s="306"/>
      <c r="AC30" s="307"/>
      <c r="AD30" s="306"/>
      <c r="AE30" s="307"/>
      <c r="AF30" s="306"/>
      <c r="AG30" s="307"/>
      <c r="AH30" s="306"/>
      <c r="AI30" s="307"/>
      <c r="AJ30" s="36"/>
    </row>
    <row r="31" spans="2:36">
      <c r="B31" s="328"/>
      <c r="C31" s="329"/>
      <c r="D31" s="306"/>
      <c r="E31" s="307"/>
      <c r="F31" s="306"/>
      <c r="G31" s="307"/>
      <c r="H31" s="306"/>
      <c r="I31" s="307"/>
      <c r="J31" s="306"/>
      <c r="K31" s="307"/>
      <c r="L31" s="306"/>
      <c r="M31" s="307"/>
      <c r="N31" s="306"/>
      <c r="O31" s="307"/>
      <c r="P31" s="306"/>
      <c r="Q31" s="307"/>
      <c r="R31" s="59"/>
      <c r="S31" s="119"/>
      <c r="T31" s="306"/>
      <c r="U31" s="307"/>
      <c r="V31" s="306"/>
      <c r="W31" s="307"/>
      <c r="X31" s="306"/>
      <c r="Y31" s="307"/>
      <c r="Z31" s="306"/>
      <c r="AA31" s="307"/>
      <c r="AB31" s="306"/>
      <c r="AC31" s="307"/>
      <c r="AD31" s="306"/>
      <c r="AE31" s="307"/>
      <c r="AF31" s="306"/>
      <c r="AG31" s="307"/>
      <c r="AH31" s="306"/>
      <c r="AI31" s="307"/>
      <c r="AJ31" s="36"/>
    </row>
    <row r="32" spans="2:36" ht="13.5" customHeight="1">
      <c r="B32" s="328"/>
      <c r="C32" s="329"/>
      <c r="D32" s="306"/>
      <c r="E32" s="307"/>
      <c r="F32" s="306"/>
      <c r="G32" s="307"/>
      <c r="H32" s="306"/>
      <c r="I32" s="307"/>
      <c r="J32" s="306"/>
      <c r="K32" s="307"/>
      <c r="L32" s="306"/>
      <c r="M32" s="307"/>
      <c r="N32" s="306"/>
      <c r="O32" s="307"/>
      <c r="P32" s="306"/>
      <c r="Q32" s="307"/>
      <c r="R32" s="59"/>
      <c r="S32" s="119"/>
      <c r="T32" s="306"/>
      <c r="U32" s="307"/>
      <c r="V32" s="306"/>
      <c r="W32" s="307"/>
      <c r="X32" s="306"/>
      <c r="Y32" s="307"/>
      <c r="Z32" s="306"/>
      <c r="AA32" s="307"/>
      <c r="AB32" s="306"/>
      <c r="AC32" s="307"/>
      <c r="AD32" s="306"/>
      <c r="AE32" s="307"/>
      <c r="AF32" s="306"/>
      <c r="AG32" s="307"/>
      <c r="AH32" s="306"/>
      <c r="AI32" s="307"/>
      <c r="AJ32" s="36"/>
    </row>
    <row r="33" spans="2:52" ht="13.5" customHeight="1">
      <c r="B33" s="328"/>
      <c r="C33" s="329"/>
      <c r="D33" s="306"/>
      <c r="E33" s="307"/>
      <c r="F33" s="306"/>
      <c r="G33" s="307"/>
      <c r="H33" s="306"/>
      <c r="I33" s="307"/>
      <c r="J33" s="306"/>
      <c r="K33" s="307"/>
      <c r="L33" s="306"/>
      <c r="M33" s="307"/>
      <c r="N33" s="306"/>
      <c r="O33" s="307"/>
      <c r="P33" s="306"/>
      <c r="Q33" s="307"/>
      <c r="R33" s="59"/>
      <c r="S33" s="119"/>
      <c r="T33" s="306"/>
      <c r="U33" s="307"/>
      <c r="V33" s="306"/>
      <c r="W33" s="307"/>
      <c r="X33" s="306"/>
      <c r="Y33" s="307"/>
      <c r="Z33" s="306"/>
      <c r="AA33" s="307"/>
      <c r="AB33" s="306"/>
      <c r="AC33" s="307"/>
      <c r="AD33" s="306"/>
      <c r="AE33" s="307"/>
      <c r="AF33" s="306"/>
      <c r="AG33" s="307"/>
      <c r="AH33" s="306"/>
      <c r="AI33" s="307"/>
      <c r="AJ33" s="36"/>
    </row>
    <row r="34" spans="2:52">
      <c r="B34" s="330"/>
      <c r="C34" s="331"/>
      <c r="D34" s="308"/>
      <c r="E34" s="309"/>
      <c r="F34" s="308"/>
      <c r="G34" s="309"/>
      <c r="H34" s="308"/>
      <c r="I34" s="309"/>
      <c r="J34" s="308"/>
      <c r="K34" s="309"/>
      <c r="L34" s="308"/>
      <c r="M34" s="309"/>
      <c r="N34" s="308"/>
      <c r="O34" s="309"/>
      <c r="P34" s="308"/>
      <c r="Q34" s="309"/>
      <c r="R34" s="60"/>
      <c r="S34" s="120"/>
      <c r="T34" s="308"/>
      <c r="U34" s="309"/>
      <c r="V34" s="308"/>
      <c r="W34" s="309"/>
      <c r="X34" s="308"/>
      <c r="Y34" s="309"/>
      <c r="Z34" s="308"/>
      <c r="AA34" s="309"/>
      <c r="AB34" s="308"/>
      <c r="AC34" s="309"/>
      <c r="AD34" s="308"/>
      <c r="AE34" s="309"/>
      <c r="AF34" s="308"/>
      <c r="AG34" s="309"/>
      <c r="AH34" s="308"/>
      <c r="AI34" s="309"/>
    </row>
    <row r="35" spans="2:52" ht="9" customHeight="1">
      <c r="S35" s="104"/>
    </row>
    <row r="36" spans="2:52" ht="13.5" customHeight="1">
      <c r="D36" s="351" t="str">
        <f>組合せ!E48</f>
        <v>【北斗市総合育館会場A】</v>
      </c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S36" s="104"/>
      <c r="V36" s="351" t="str">
        <f>組合せ!BC48</f>
        <v>【北斗市総合育館会場B】</v>
      </c>
      <c r="W36" s="351"/>
      <c r="X36" s="351"/>
      <c r="Y36" s="351"/>
      <c r="Z36" s="351"/>
      <c r="AA36" s="351"/>
      <c r="AB36" s="351"/>
      <c r="AC36" s="351"/>
      <c r="AD36" s="351"/>
      <c r="AE36" s="351"/>
      <c r="AF36" s="351"/>
      <c r="AG36" s="351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</row>
    <row r="37" spans="2:52" ht="13.5" customHeight="1"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  <c r="S37" s="104"/>
      <c r="V37" s="351"/>
      <c r="W37" s="351"/>
      <c r="X37" s="351"/>
      <c r="Y37" s="351"/>
      <c r="Z37" s="351"/>
      <c r="AA37" s="351"/>
      <c r="AB37" s="351"/>
      <c r="AC37" s="351"/>
      <c r="AD37" s="351"/>
      <c r="AE37" s="351"/>
      <c r="AF37" s="351"/>
      <c r="AG37" s="351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</row>
    <row r="38" spans="2:52" ht="13.5" customHeight="1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S38" s="104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</row>
    <row r="39" spans="2:52" ht="16.5" customHeight="1">
      <c r="B39" s="358" t="s">
        <v>142</v>
      </c>
      <c r="C39" s="358"/>
      <c r="D39" s="358"/>
      <c r="E39" s="358"/>
      <c r="F39" s="358"/>
      <c r="G39" s="358"/>
      <c r="H39" s="358"/>
      <c r="I39" s="358"/>
      <c r="J39" s="358"/>
      <c r="K39" s="358"/>
      <c r="L39" s="358"/>
      <c r="M39" s="358"/>
      <c r="N39" s="358"/>
      <c r="O39" s="358"/>
      <c r="P39" s="358"/>
      <c r="Q39" s="358"/>
      <c r="S39" s="104"/>
      <c r="T39" s="358" t="s">
        <v>142</v>
      </c>
      <c r="U39" s="358"/>
      <c r="V39" s="358"/>
      <c r="W39" s="358"/>
      <c r="X39" s="358"/>
      <c r="Y39" s="358"/>
      <c r="Z39" s="358"/>
      <c r="AA39" s="358"/>
      <c r="AB39" s="358"/>
      <c r="AC39" s="358"/>
      <c r="AD39" s="358"/>
      <c r="AE39" s="358"/>
      <c r="AF39" s="358"/>
      <c r="AG39" s="358"/>
      <c r="AH39" s="358"/>
      <c r="AI39" s="358"/>
    </row>
    <row r="40" spans="2:52">
      <c r="B40" s="241" t="s">
        <v>176</v>
      </c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S40" s="104"/>
      <c r="T40" s="241" t="s">
        <v>176</v>
      </c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</row>
    <row r="41" spans="2:52" ht="19.5" customHeight="1" thickBot="1">
      <c r="B41" s="364" t="s">
        <v>178</v>
      </c>
      <c r="C41" s="364"/>
      <c r="D41" s="364"/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S41" s="104"/>
      <c r="T41" s="364" t="s">
        <v>178</v>
      </c>
      <c r="U41" s="364"/>
      <c r="V41" s="364"/>
      <c r="W41" s="364"/>
      <c r="X41" s="364"/>
      <c r="Y41" s="364"/>
      <c r="Z41" s="364"/>
      <c r="AA41" s="364"/>
      <c r="AB41" s="364"/>
      <c r="AC41" s="364"/>
      <c r="AD41" s="364"/>
      <c r="AE41" s="364"/>
      <c r="AF41" s="364"/>
      <c r="AG41" s="364"/>
      <c r="AH41" s="364"/>
      <c r="AI41" s="364"/>
    </row>
    <row r="42" spans="2:52" ht="19" thickTop="1">
      <c r="B42" s="352" t="s">
        <v>177</v>
      </c>
      <c r="C42" s="353"/>
      <c r="D42" s="353"/>
      <c r="E42" s="353"/>
      <c r="F42" s="353"/>
      <c r="G42" s="353"/>
      <c r="H42" s="353"/>
      <c r="I42" s="353"/>
      <c r="J42" s="353"/>
      <c r="K42" s="353"/>
      <c r="L42" s="353"/>
      <c r="M42" s="353"/>
      <c r="N42" s="353"/>
      <c r="O42" s="353"/>
      <c r="P42" s="353"/>
      <c r="Q42" s="353"/>
      <c r="R42" s="353"/>
      <c r="S42" s="353"/>
      <c r="T42" s="353"/>
      <c r="U42" s="353"/>
      <c r="V42" s="353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4"/>
    </row>
    <row r="43" spans="2:52" ht="19" thickBot="1">
      <c r="B43" s="355" t="s">
        <v>179</v>
      </c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356"/>
      <c r="P43" s="356"/>
      <c r="Q43" s="356"/>
      <c r="R43" s="356"/>
      <c r="S43" s="356"/>
      <c r="T43" s="356"/>
      <c r="U43" s="356"/>
      <c r="V43" s="356"/>
      <c r="W43" s="356"/>
      <c r="X43" s="356"/>
      <c r="Y43" s="356"/>
      <c r="Z43" s="356"/>
      <c r="AA43" s="356"/>
      <c r="AB43" s="356"/>
      <c r="AC43" s="356"/>
      <c r="AD43" s="356"/>
      <c r="AE43" s="356"/>
      <c r="AF43" s="356"/>
      <c r="AG43" s="356"/>
      <c r="AH43" s="356"/>
      <c r="AI43" s="357"/>
    </row>
    <row r="44" spans="2:52" ht="19" thickTop="1">
      <c r="B44" s="149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S44" s="104"/>
      <c r="T44" s="149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</row>
    <row r="45" spans="2:52" ht="19" thickBot="1">
      <c r="B45" s="362" t="s">
        <v>150</v>
      </c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S45" s="104"/>
      <c r="T45" s="362" t="s">
        <v>150</v>
      </c>
      <c r="U45" s="363"/>
      <c r="V45" s="363"/>
      <c r="W45" s="363"/>
      <c r="X45" s="363"/>
      <c r="Y45" s="363"/>
      <c r="Z45" s="363"/>
      <c r="AA45" s="363"/>
      <c r="AB45" s="363"/>
      <c r="AC45" s="363"/>
      <c r="AD45" s="363"/>
      <c r="AE45" s="363"/>
      <c r="AF45" s="363"/>
      <c r="AG45" s="363"/>
      <c r="AH45" s="363"/>
      <c r="AI45" s="363"/>
    </row>
    <row r="46" spans="2:52" ht="21" customHeight="1" thickTop="1" thickBot="1">
      <c r="B46" s="324" t="s">
        <v>63</v>
      </c>
      <c r="C46" s="325"/>
      <c r="D46" s="367" t="s">
        <v>64</v>
      </c>
      <c r="E46" s="368"/>
      <c r="F46" s="369"/>
      <c r="G46" s="370" t="s">
        <v>65</v>
      </c>
      <c r="H46" s="360"/>
      <c r="I46" s="360"/>
      <c r="J46" s="360"/>
      <c r="K46" s="360"/>
      <c r="L46" s="360"/>
      <c r="M46" s="371"/>
      <c r="N46" s="359" t="s">
        <v>66</v>
      </c>
      <c r="O46" s="360"/>
      <c r="P46" s="360"/>
      <c r="Q46" s="361"/>
      <c r="S46" s="104"/>
      <c r="T46" s="324" t="s">
        <v>63</v>
      </c>
      <c r="U46" s="325"/>
      <c r="V46" s="367" t="s">
        <v>64</v>
      </c>
      <c r="W46" s="368"/>
      <c r="X46" s="369"/>
      <c r="Y46" s="370" t="s">
        <v>65</v>
      </c>
      <c r="Z46" s="360"/>
      <c r="AA46" s="360"/>
      <c r="AB46" s="360"/>
      <c r="AC46" s="360"/>
      <c r="AD46" s="360"/>
      <c r="AE46" s="371"/>
      <c r="AF46" s="359" t="s">
        <v>66</v>
      </c>
      <c r="AG46" s="360"/>
      <c r="AH46" s="360"/>
      <c r="AI46" s="361"/>
    </row>
    <row r="47" spans="2:52" ht="15" customHeight="1" thickTop="1">
      <c r="B47" s="332" t="s">
        <v>47</v>
      </c>
      <c r="C47" s="333"/>
      <c r="D47" s="336">
        <v>0.39583333333333331</v>
      </c>
      <c r="E47" s="337"/>
      <c r="F47" s="338"/>
      <c r="G47" s="341" t="str">
        <f>B28</f>
        <v>A</v>
      </c>
      <c r="H47" s="342"/>
      <c r="I47" s="342"/>
      <c r="J47" s="365" t="s">
        <v>67</v>
      </c>
      <c r="K47" s="342" t="str">
        <f>D28</f>
        <v>Q</v>
      </c>
      <c r="L47" s="342"/>
      <c r="M47" s="344"/>
      <c r="N47" s="346" t="s">
        <v>70</v>
      </c>
      <c r="O47" s="347"/>
      <c r="P47" s="347"/>
      <c r="Q47" s="348"/>
      <c r="R47" s="8"/>
      <c r="S47" s="41"/>
      <c r="T47" s="332" t="s">
        <v>94</v>
      </c>
      <c r="U47" s="333"/>
      <c r="V47" s="336">
        <v>0.39583333333333331</v>
      </c>
      <c r="W47" s="337"/>
      <c r="X47" s="338"/>
      <c r="Y47" s="341" t="str">
        <f>T28</f>
        <v>I</v>
      </c>
      <c r="Z47" s="342"/>
      <c r="AA47" s="342"/>
      <c r="AB47" s="365" t="s">
        <v>67</v>
      </c>
      <c r="AC47" s="342" t="str">
        <f>V28</f>
        <v>H</v>
      </c>
      <c r="AD47" s="342"/>
      <c r="AE47" s="344"/>
      <c r="AF47" s="346" t="s">
        <v>85</v>
      </c>
      <c r="AG47" s="347"/>
      <c r="AH47" s="347"/>
      <c r="AI47" s="348"/>
    </row>
    <row r="48" spans="2:52" ht="15" customHeight="1">
      <c r="B48" s="334"/>
      <c r="C48" s="335"/>
      <c r="D48" s="339"/>
      <c r="E48" s="290"/>
      <c r="F48" s="340"/>
      <c r="G48" s="343"/>
      <c r="H48" s="247"/>
      <c r="I48" s="247"/>
      <c r="J48" s="366"/>
      <c r="K48" s="247"/>
      <c r="L48" s="247"/>
      <c r="M48" s="345"/>
      <c r="N48" s="349"/>
      <c r="O48" s="246"/>
      <c r="P48" s="246"/>
      <c r="Q48" s="350"/>
      <c r="R48" s="8"/>
      <c r="S48" s="41"/>
      <c r="T48" s="334"/>
      <c r="U48" s="335"/>
      <c r="V48" s="339"/>
      <c r="W48" s="290"/>
      <c r="X48" s="340"/>
      <c r="Y48" s="343"/>
      <c r="Z48" s="247"/>
      <c r="AA48" s="247"/>
      <c r="AB48" s="366"/>
      <c r="AC48" s="247"/>
      <c r="AD48" s="247"/>
      <c r="AE48" s="345"/>
      <c r="AF48" s="349"/>
      <c r="AG48" s="246"/>
      <c r="AH48" s="246"/>
      <c r="AI48" s="350"/>
    </row>
    <row r="49" spans="2:35" ht="15" customHeight="1">
      <c r="B49" s="397" t="s">
        <v>70</v>
      </c>
      <c r="C49" s="398"/>
      <c r="D49" s="399">
        <v>0.4375</v>
      </c>
      <c r="E49" s="400"/>
      <c r="F49" s="401"/>
      <c r="G49" s="267" t="str">
        <f>F28</f>
        <v>C</v>
      </c>
      <c r="H49" s="268"/>
      <c r="I49" s="268"/>
      <c r="J49" s="402" t="s">
        <v>68</v>
      </c>
      <c r="K49" s="268" t="str">
        <f>H28</f>
        <v>S</v>
      </c>
      <c r="L49" s="268"/>
      <c r="M49" s="270"/>
      <c r="N49" s="403" t="s">
        <v>74</v>
      </c>
      <c r="O49" s="404"/>
      <c r="P49" s="404"/>
      <c r="Q49" s="405"/>
      <c r="R49" s="8"/>
      <c r="S49" s="41"/>
      <c r="T49" s="397" t="s">
        <v>85</v>
      </c>
      <c r="U49" s="398"/>
      <c r="V49" s="399">
        <v>0.4375</v>
      </c>
      <c r="W49" s="400"/>
      <c r="X49" s="401"/>
      <c r="Y49" s="267" t="str">
        <f>X28</f>
        <v>K</v>
      </c>
      <c r="Z49" s="268"/>
      <c r="AA49" s="268"/>
      <c r="AB49" s="402" t="s">
        <v>18</v>
      </c>
      <c r="AC49" s="268" t="str">
        <f>Z28</f>
        <v>F</v>
      </c>
      <c r="AD49" s="268"/>
      <c r="AE49" s="270"/>
      <c r="AF49" s="403" t="s">
        <v>94</v>
      </c>
      <c r="AG49" s="404"/>
      <c r="AH49" s="404"/>
      <c r="AI49" s="405"/>
    </row>
    <row r="50" spans="2:35" ht="15" customHeight="1">
      <c r="B50" s="334"/>
      <c r="C50" s="335"/>
      <c r="D50" s="339"/>
      <c r="E50" s="290"/>
      <c r="F50" s="340"/>
      <c r="G50" s="343"/>
      <c r="H50" s="247"/>
      <c r="I50" s="247"/>
      <c r="J50" s="366"/>
      <c r="K50" s="247"/>
      <c r="L50" s="247"/>
      <c r="M50" s="345"/>
      <c r="N50" s="349"/>
      <c r="O50" s="246"/>
      <c r="P50" s="246"/>
      <c r="Q50" s="350"/>
      <c r="R50" s="8"/>
      <c r="S50" s="41"/>
      <c r="T50" s="334"/>
      <c r="U50" s="335"/>
      <c r="V50" s="339"/>
      <c r="W50" s="290"/>
      <c r="X50" s="340"/>
      <c r="Y50" s="343"/>
      <c r="Z50" s="247"/>
      <c r="AA50" s="247"/>
      <c r="AB50" s="366"/>
      <c r="AC50" s="247"/>
      <c r="AD50" s="247"/>
      <c r="AE50" s="345"/>
      <c r="AF50" s="349"/>
      <c r="AG50" s="246"/>
      <c r="AH50" s="246"/>
      <c r="AI50" s="350"/>
    </row>
    <row r="51" spans="2:35" ht="15" customHeight="1">
      <c r="B51" s="397" t="s">
        <v>75</v>
      </c>
      <c r="C51" s="398"/>
      <c r="D51" s="399">
        <v>0.47916666666666702</v>
      </c>
      <c r="E51" s="400"/>
      <c r="F51" s="401"/>
      <c r="G51" s="267" t="str">
        <f>J28</f>
        <v>E</v>
      </c>
      <c r="H51" s="268"/>
      <c r="I51" s="268"/>
      <c r="J51" s="402" t="s">
        <v>68</v>
      </c>
      <c r="K51" s="268" t="str">
        <f>L28</f>
        <v>L</v>
      </c>
      <c r="L51" s="268"/>
      <c r="M51" s="270"/>
      <c r="N51" s="403" t="s">
        <v>73</v>
      </c>
      <c r="O51" s="404"/>
      <c r="P51" s="404"/>
      <c r="Q51" s="405"/>
      <c r="R51" s="8"/>
      <c r="S51" s="41"/>
      <c r="T51" s="397" t="s">
        <v>86</v>
      </c>
      <c r="U51" s="398"/>
      <c r="V51" s="399">
        <v>0.47916666666666702</v>
      </c>
      <c r="W51" s="400"/>
      <c r="X51" s="401"/>
      <c r="Y51" s="267" t="str">
        <f>AB28</f>
        <v>M</v>
      </c>
      <c r="Z51" s="268"/>
      <c r="AA51" s="268"/>
      <c r="AB51" s="402" t="s">
        <v>68</v>
      </c>
      <c r="AC51" s="268" t="str">
        <f>AD28</f>
        <v>D</v>
      </c>
      <c r="AD51" s="268"/>
      <c r="AE51" s="270"/>
      <c r="AF51" s="403" t="s">
        <v>95</v>
      </c>
      <c r="AG51" s="404"/>
      <c r="AH51" s="404"/>
      <c r="AI51" s="405"/>
    </row>
    <row r="52" spans="2:35" ht="15" customHeight="1">
      <c r="B52" s="334"/>
      <c r="C52" s="335"/>
      <c r="D52" s="339"/>
      <c r="E52" s="290"/>
      <c r="F52" s="340"/>
      <c r="G52" s="343"/>
      <c r="H52" s="247"/>
      <c r="I52" s="247"/>
      <c r="J52" s="366"/>
      <c r="K52" s="247"/>
      <c r="L52" s="247"/>
      <c r="M52" s="345"/>
      <c r="N52" s="349"/>
      <c r="O52" s="246"/>
      <c r="P52" s="246"/>
      <c r="Q52" s="350"/>
      <c r="R52" s="8"/>
      <c r="S52" s="41"/>
      <c r="T52" s="334"/>
      <c r="U52" s="335"/>
      <c r="V52" s="339"/>
      <c r="W52" s="290"/>
      <c r="X52" s="340"/>
      <c r="Y52" s="343"/>
      <c r="Z52" s="247"/>
      <c r="AA52" s="247"/>
      <c r="AB52" s="366"/>
      <c r="AC52" s="247"/>
      <c r="AD52" s="247"/>
      <c r="AE52" s="345"/>
      <c r="AF52" s="349"/>
      <c r="AG52" s="246"/>
      <c r="AH52" s="246"/>
      <c r="AI52" s="350"/>
    </row>
    <row r="53" spans="2:35" ht="15" customHeight="1">
      <c r="B53" s="397" t="s">
        <v>72</v>
      </c>
      <c r="C53" s="398"/>
      <c r="D53" s="399">
        <v>0.52083333333333304</v>
      </c>
      <c r="E53" s="400"/>
      <c r="F53" s="401"/>
      <c r="G53" s="267" t="str">
        <f>N28</f>
        <v>G</v>
      </c>
      <c r="H53" s="268"/>
      <c r="I53" s="268"/>
      <c r="J53" s="402" t="s">
        <v>68</v>
      </c>
      <c r="K53" s="445" t="str">
        <f>P28</f>
        <v>J</v>
      </c>
      <c r="L53" s="445"/>
      <c r="M53" s="446"/>
      <c r="N53" s="403" t="s">
        <v>76</v>
      </c>
      <c r="O53" s="404"/>
      <c r="P53" s="404"/>
      <c r="Q53" s="405"/>
      <c r="R53" s="8"/>
      <c r="S53" s="41"/>
      <c r="T53" s="397" t="s">
        <v>87</v>
      </c>
      <c r="U53" s="398"/>
      <c r="V53" s="399">
        <v>0.52083333333333304</v>
      </c>
      <c r="W53" s="400"/>
      <c r="X53" s="401"/>
      <c r="Y53" s="267" t="str">
        <f>AF28</f>
        <v>P</v>
      </c>
      <c r="Z53" s="268"/>
      <c r="AA53" s="268"/>
      <c r="AB53" s="402" t="s">
        <v>68</v>
      </c>
      <c r="AC53" s="268" t="str">
        <f>AH28</f>
        <v>B</v>
      </c>
      <c r="AD53" s="268"/>
      <c r="AE53" s="270"/>
      <c r="AF53" s="403" t="s">
        <v>96</v>
      </c>
      <c r="AG53" s="404"/>
      <c r="AH53" s="404"/>
      <c r="AI53" s="405"/>
    </row>
    <row r="54" spans="2:35" ht="15" customHeight="1">
      <c r="B54" s="334"/>
      <c r="C54" s="335"/>
      <c r="D54" s="339"/>
      <c r="E54" s="290"/>
      <c r="F54" s="340"/>
      <c r="G54" s="343"/>
      <c r="H54" s="247"/>
      <c r="I54" s="247"/>
      <c r="J54" s="366"/>
      <c r="K54" s="447"/>
      <c r="L54" s="447"/>
      <c r="M54" s="448"/>
      <c r="N54" s="349"/>
      <c r="O54" s="246"/>
      <c r="P54" s="246"/>
      <c r="Q54" s="350"/>
      <c r="R54" s="8"/>
      <c r="S54" s="41"/>
      <c r="T54" s="334"/>
      <c r="U54" s="335"/>
      <c r="V54" s="339"/>
      <c r="W54" s="290"/>
      <c r="X54" s="340"/>
      <c r="Y54" s="343"/>
      <c r="Z54" s="247"/>
      <c r="AA54" s="247"/>
      <c r="AB54" s="366"/>
      <c r="AC54" s="247"/>
      <c r="AD54" s="247"/>
      <c r="AE54" s="345"/>
      <c r="AF54" s="349"/>
      <c r="AG54" s="246"/>
      <c r="AH54" s="246"/>
      <c r="AI54" s="350"/>
    </row>
    <row r="55" spans="2:35" ht="15" customHeight="1">
      <c r="B55" s="397" t="s">
        <v>81</v>
      </c>
      <c r="C55" s="398"/>
      <c r="D55" s="399">
        <v>0.54861111111111105</v>
      </c>
      <c r="E55" s="400"/>
      <c r="F55" s="401"/>
      <c r="G55" s="432" t="s">
        <v>77</v>
      </c>
      <c r="H55" s="433"/>
      <c r="I55" s="433"/>
      <c r="J55" s="421" t="s">
        <v>68</v>
      </c>
      <c r="K55" s="433" t="s">
        <v>78</v>
      </c>
      <c r="L55" s="433"/>
      <c r="M55" s="434"/>
      <c r="N55" s="435" t="s">
        <v>131</v>
      </c>
      <c r="O55" s="436"/>
      <c r="P55" s="436"/>
      <c r="Q55" s="437"/>
      <c r="S55" s="40"/>
      <c r="T55" s="397" t="s">
        <v>89</v>
      </c>
      <c r="U55" s="398"/>
      <c r="V55" s="399">
        <v>0.54861111111111105</v>
      </c>
      <c r="W55" s="400"/>
      <c r="X55" s="401"/>
      <c r="Y55" s="432" t="s">
        <v>97</v>
      </c>
      <c r="Z55" s="433"/>
      <c r="AA55" s="433"/>
      <c r="AB55" s="421" t="s">
        <v>68</v>
      </c>
      <c r="AC55" s="433" t="s">
        <v>98</v>
      </c>
      <c r="AD55" s="433"/>
      <c r="AE55" s="434"/>
      <c r="AF55" s="435" t="s">
        <v>135</v>
      </c>
      <c r="AG55" s="436"/>
      <c r="AH55" s="436"/>
      <c r="AI55" s="437"/>
    </row>
    <row r="56" spans="2:35" ht="15" customHeight="1">
      <c r="B56" s="334"/>
      <c r="C56" s="335"/>
      <c r="D56" s="339"/>
      <c r="E56" s="290"/>
      <c r="F56" s="340"/>
      <c r="G56" s="438"/>
      <c r="H56" s="439"/>
      <c r="I56" s="439"/>
      <c r="J56" s="440"/>
      <c r="K56" s="439"/>
      <c r="L56" s="439"/>
      <c r="M56" s="441"/>
      <c r="N56" s="442" t="s">
        <v>132</v>
      </c>
      <c r="O56" s="443"/>
      <c r="P56" s="443"/>
      <c r="Q56" s="444"/>
      <c r="R56" s="6" t="s">
        <v>69</v>
      </c>
      <c r="S56" s="40"/>
      <c r="T56" s="334"/>
      <c r="U56" s="335"/>
      <c r="V56" s="339"/>
      <c r="W56" s="290"/>
      <c r="X56" s="340"/>
      <c r="Y56" s="438"/>
      <c r="Z56" s="439"/>
      <c r="AA56" s="439"/>
      <c r="AB56" s="440"/>
      <c r="AC56" s="439"/>
      <c r="AD56" s="439"/>
      <c r="AE56" s="441"/>
      <c r="AF56" s="442" t="s">
        <v>136</v>
      </c>
      <c r="AG56" s="443"/>
      <c r="AH56" s="443"/>
      <c r="AI56" s="444"/>
    </row>
    <row r="57" spans="2:35" ht="15" customHeight="1">
      <c r="B57" s="397" t="s">
        <v>83</v>
      </c>
      <c r="C57" s="398"/>
      <c r="D57" s="399">
        <v>0.57638888888888895</v>
      </c>
      <c r="E57" s="400"/>
      <c r="F57" s="401"/>
      <c r="G57" s="432" t="s">
        <v>79</v>
      </c>
      <c r="H57" s="433"/>
      <c r="I57" s="433"/>
      <c r="J57" s="421" t="s">
        <v>68</v>
      </c>
      <c r="K57" s="433" t="s">
        <v>80</v>
      </c>
      <c r="L57" s="433"/>
      <c r="M57" s="434"/>
      <c r="N57" s="435" t="s">
        <v>133</v>
      </c>
      <c r="O57" s="436"/>
      <c r="P57" s="436"/>
      <c r="Q57" s="437"/>
      <c r="R57" s="38"/>
      <c r="S57" s="42"/>
      <c r="T57" s="397" t="s">
        <v>91</v>
      </c>
      <c r="U57" s="398"/>
      <c r="V57" s="399">
        <v>0.57638888888888895</v>
      </c>
      <c r="W57" s="400"/>
      <c r="X57" s="401"/>
      <c r="Y57" s="432" t="s">
        <v>99</v>
      </c>
      <c r="Z57" s="433"/>
      <c r="AA57" s="433"/>
      <c r="AB57" s="421" t="s">
        <v>68</v>
      </c>
      <c r="AC57" s="433" t="s">
        <v>100</v>
      </c>
      <c r="AD57" s="433"/>
      <c r="AE57" s="434"/>
      <c r="AF57" s="435" t="s">
        <v>137</v>
      </c>
      <c r="AG57" s="436"/>
      <c r="AH57" s="436"/>
      <c r="AI57" s="437"/>
    </row>
    <row r="58" spans="2:35" ht="15" customHeight="1">
      <c r="B58" s="334"/>
      <c r="C58" s="335"/>
      <c r="D58" s="339"/>
      <c r="E58" s="290"/>
      <c r="F58" s="340"/>
      <c r="G58" s="438"/>
      <c r="H58" s="439"/>
      <c r="I58" s="439"/>
      <c r="J58" s="440"/>
      <c r="K58" s="439"/>
      <c r="L58" s="439"/>
      <c r="M58" s="441"/>
      <c r="N58" s="442" t="s">
        <v>134</v>
      </c>
      <c r="O58" s="443"/>
      <c r="P58" s="443"/>
      <c r="Q58" s="444"/>
      <c r="R58" s="38"/>
      <c r="S58" s="42"/>
      <c r="T58" s="334"/>
      <c r="U58" s="335"/>
      <c r="V58" s="339"/>
      <c r="W58" s="290"/>
      <c r="X58" s="340"/>
      <c r="Y58" s="438"/>
      <c r="Z58" s="439"/>
      <c r="AA58" s="439"/>
      <c r="AB58" s="440"/>
      <c r="AC58" s="439"/>
      <c r="AD58" s="439"/>
      <c r="AE58" s="441"/>
      <c r="AF58" s="442" t="s">
        <v>138</v>
      </c>
      <c r="AG58" s="443"/>
      <c r="AH58" s="443"/>
      <c r="AI58" s="444"/>
    </row>
    <row r="59" spans="2:35" ht="15" customHeight="1">
      <c r="B59" s="397" t="s">
        <v>84</v>
      </c>
      <c r="C59" s="398"/>
      <c r="D59" s="399">
        <v>0.60763888888888895</v>
      </c>
      <c r="E59" s="400"/>
      <c r="F59" s="401"/>
      <c r="G59" s="432" t="s">
        <v>101</v>
      </c>
      <c r="H59" s="433"/>
      <c r="I59" s="433"/>
      <c r="J59" s="421" t="s">
        <v>67</v>
      </c>
      <c r="K59" s="433" t="s">
        <v>102</v>
      </c>
      <c r="L59" s="433"/>
      <c r="M59" s="434"/>
      <c r="N59" s="435" t="s">
        <v>103</v>
      </c>
      <c r="O59" s="436"/>
      <c r="P59" s="436"/>
      <c r="Q59" s="437"/>
      <c r="S59" s="40"/>
      <c r="T59" s="397" t="s">
        <v>93</v>
      </c>
      <c r="U59" s="398"/>
      <c r="V59" s="399">
        <v>0.60763888888888895</v>
      </c>
      <c r="W59" s="400"/>
      <c r="X59" s="401"/>
      <c r="Y59" s="432" t="s">
        <v>105</v>
      </c>
      <c r="Z59" s="433"/>
      <c r="AA59" s="433"/>
      <c r="AB59" s="421" t="s">
        <v>67</v>
      </c>
      <c r="AC59" s="433" t="s">
        <v>106</v>
      </c>
      <c r="AD59" s="433"/>
      <c r="AE59" s="434"/>
      <c r="AF59" s="435" t="s">
        <v>107</v>
      </c>
      <c r="AG59" s="436"/>
      <c r="AH59" s="436"/>
      <c r="AI59" s="437"/>
    </row>
    <row r="60" spans="2:35" ht="15" customHeight="1" thickBot="1">
      <c r="B60" s="410"/>
      <c r="C60" s="411"/>
      <c r="D60" s="414"/>
      <c r="E60" s="415"/>
      <c r="F60" s="416"/>
      <c r="G60" s="419"/>
      <c r="H60" s="420"/>
      <c r="I60" s="420"/>
      <c r="J60" s="422"/>
      <c r="K60" s="420"/>
      <c r="L60" s="420"/>
      <c r="M60" s="425"/>
      <c r="N60" s="429" t="s">
        <v>104</v>
      </c>
      <c r="O60" s="430"/>
      <c r="P60" s="430"/>
      <c r="Q60" s="431"/>
      <c r="S60" s="40"/>
      <c r="T60" s="410"/>
      <c r="U60" s="411"/>
      <c r="V60" s="414"/>
      <c r="W60" s="415"/>
      <c r="X60" s="416"/>
      <c r="Y60" s="419"/>
      <c r="Z60" s="420"/>
      <c r="AA60" s="420"/>
      <c r="AB60" s="422"/>
      <c r="AC60" s="420"/>
      <c r="AD60" s="420"/>
      <c r="AE60" s="425"/>
      <c r="AF60" s="429" t="s">
        <v>108</v>
      </c>
      <c r="AG60" s="430"/>
      <c r="AH60" s="430"/>
      <c r="AI60" s="431"/>
    </row>
    <row r="61" spans="2:35" ht="7.5" customHeight="1" thickTop="1" thickBot="1">
      <c r="B61" s="122"/>
      <c r="C61" s="122"/>
      <c r="D61" s="127"/>
      <c r="E61" s="127"/>
      <c r="F61" s="127"/>
      <c r="G61" s="128"/>
      <c r="H61" s="128"/>
      <c r="I61" s="128"/>
      <c r="J61" s="129"/>
      <c r="K61" s="128"/>
      <c r="L61" s="128"/>
      <c r="M61" s="128"/>
      <c r="N61" s="121"/>
      <c r="O61" s="121"/>
      <c r="P61" s="121"/>
      <c r="Q61" s="121"/>
      <c r="T61" s="8"/>
      <c r="U61" s="8"/>
      <c r="V61" s="123"/>
      <c r="W61" s="123"/>
      <c r="X61" s="123"/>
      <c r="Y61" s="124"/>
      <c r="Z61" s="124"/>
      <c r="AA61" s="124"/>
      <c r="AB61" s="125"/>
      <c r="AC61" s="124"/>
      <c r="AD61" s="124"/>
      <c r="AE61" s="124"/>
      <c r="AF61" s="126"/>
      <c r="AG61" s="126"/>
      <c r="AH61" s="126"/>
      <c r="AI61" s="126"/>
    </row>
    <row r="62" spans="2:35" ht="15" customHeight="1" thickTop="1">
      <c r="B62" s="408" t="s">
        <v>151</v>
      </c>
      <c r="C62" s="409"/>
      <c r="D62" s="412">
        <v>0.63888888888888884</v>
      </c>
      <c r="E62" s="222"/>
      <c r="F62" s="413"/>
      <c r="G62" s="417" t="s">
        <v>144</v>
      </c>
      <c r="H62" s="418"/>
      <c r="I62" s="418"/>
      <c r="J62" s="423" t="s">
        <v>67</v>
      </c>
      <c r="K62" s="418" t="s">
        <v>145</v>
      </c>
      <c r="L62" s="418"/>
      <c r="M62" s="424"/>
      <c r="N62" s="426" t="s">
        <v>146</v>
      </c>
      <c r="O62" s="427"/>
      <c r="P62" s="427"/>
      <c r="Q62" s="428"/>
    </row>
    <row r="63" spans="2:35" ht="15" customHeight="1" thickBot="1">
      <c r="B63" s="410"/>
      <c r="C63" s="411"/>
      <c r="D63" s="414"/>
      <c r="E63" s="415"/>
      <c r="F63" s="416"/>
      <c r="G63" s="419"/>
      <c r="H63" s="420"/>
      <c r="I63" s="420"/>
      <c r="J63" s="422"/>
      <c r="K63" s="420"/>
      <c r="L63" s="420"/>
      <c r="M63" s="425"/>
      <c r="N63" s="429" t="s">
        <v>147</v>
      </c>
      <c r="O63" s="430"/>
      <c r="P63" s="430"/>
      <c r="Q63" s="431"/>
    </row>
    <row r="64" spans="2:35" ht="19" thickTop="1"/>
    <row r="65" spans="2:35">
      <c r="B65" s="406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  <c r="AH65" s="407"/>
      <c r="AI65" s="407"/>
    </row>
    <row r="66" spans="2:35">
      <c r="B66" s="406"/>
      <c r="C66" s="407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  <c r="AA66" s="407"/>
      <c r="AB66" s="407"/>
      <c r="AC66" s="407"/>
      <c r="AD66" s="407"/>
      <c r="AE66" s="407"/>
      <c r="AF66" s="407"/>
      <c r="AG66" s="407"/>
      <c r="AH66" s="407"/>
      <c r="AI66" s="407"/>
    </row>
  </sheetData>
  <mergeCells count="189">
    <mergeCell ref="T49:U50"/>
    <mergeCell ref="V53:X54"/>
    <mergeCell ref="Y53:AA54"/>
    <mergeCell ref="AH28:AI34"/>
    <mergeCell ref="AH27:AI27"/>
    <mergeCell ref="V27:W27"/>
    <mergeCell ref="X27:Y27"/>
    <mergeCell ref="Z27:AA27"/>
    <mergeCell ref="AB27:AC27"/>
    <mergeCell ref="AF51:AI52"/>
    <mergeCell ref="T51:U52"/>
    <mergeCell ref="V51:X52"/>
    <mergeCell ref="Y51:AA52"/>
    <mergeCell ref="AB51:AB52"/>
    <mergeCell ref="AF27:AG27"/>
    <mergeCell ref="T46:U46"/>
    <mergeCell ref="AD27:AE27"/>
    <mergeCell ref="T45:AI45"/>
    <mergeCell ref="V46:X46"/>
    <mergeCell ref="Y46:AE46"/>
    <mergeCell ref="Y49:AA50"/>
    <mergeCell ref="AF49:AI50"/>
    <mergeCell ref="AF53:AI54"/>
    <mergeCell ref="V57:X58"/>
    <mergeCell ref="AF47:AI48"/>
    <mergeCell ref="V47:X48"/>
    <mergeCell ref="Y47:AA48"/>
    <mergeCell ref="V49:X50"/>
    <mergeCell ref="AC51:AE52"/>
    <mergeCell ref="AB53:AB54"/>
    <mergeCell ref="AC53:AE54"/>
    <mergeCell ref="AB49:AB50"/>
    <mergeCell ref="AC49:AE50"/>
    <mergeCell ref="AB57:AB58"/>
    <mergeCell ref="AC57:AE58"/>
    <mergeCell ref="AF57:AI57"/>
    <mergeCell ref="AF58:AI58"/>
    <mergeCell ref="AF56:AI56"/>
    <mergeCell ref="V55:X56"/>
    <mergeCell ref="Y55:AA56"/>
    <mergeCell ref="AF55:AI55"/>
    <mergeCell ref="AB55:AB56"/>
    <mergeCell ref="AC55:AE56"/>
    <mergeCell ref="Y57:AA58"/>
    <mergeCell ref="B57:C58"/>
    <mergeCell ref="D57:F58"/>
    <mergeCell ref="G57:I58"/>
    <mergeCell ref="J57:J58"/>
    <mergeCell ref="K57:M58"/>
    <mergeCell ref="N57:Q57"/>
    <mergeCell ref="N58:Q58"/>
    <mergeCell ref="T57:U58"/>
    <mergeCell ref="B53:C54"/>
    <mergeCell ref="D53:F54"/>
    <mergeCell ref="G53:I54"/>
    <mergeCell ref="N55:Q55"/>
    <mergeCell ref="T55:U56"/>
    <mergeCell ref="B55:C56"/>
    <mergeCell ref="D55:F56"/>
    <mergeCell ref="G55:I56"/>
    <mergeCell ref="J55:J56"/>
    <mergeCell ref="K55:M56"/>
    <mergeCell ref="J53:J54"/>
    <mergeCell ref="K53:M54"/>
    <mergeCell ref="N53:Q54"/>
    <mergeCell ref="N56:Q56"/>
    <mergeCell ref="T53:U54"/>
    <mergeCell ref="B66:AI66"/>
    <mergeCell ref="B65:AI65"/>
    <mergeCell ref="B62:C63"/>
    <mergeCell ref="D62:F63"/>
    <mergeCell ref="G62:I63"/>
    <mergeCell ref="J59:J60"/>
    <mergeCell ref="J62:J63"/>
    <mergeCell ref="K62:M63"/>
    <mergeCell ref="N62:Q62"/>
    <mergeCell ref="N63:Q63"/>
    <mergeCell ref="B59:C60"/>
    <mergeCell ref="D59:F60"/>
    <mergeCell ref="G59:I60"/>
    <mergeCell ref="K59:M60"/>
    <mergeCell ref="N59:Q59"/>
    <mergeCell ref="AF59:AI59"/>
    <mergeCell ref="N60:Q60"/>
    <mergeCell ref="T59:U60"/>
    <mergeCell ref="V59:X60"/>
    <mergeCell ref="Y59:AA60"/>
    <mergeCell ref="AF60:AI60"/>
    <mergeCell ref="AB59:AB60"/>
    <mergeCell ref="AC59:AE60"/>
    <mergeCell ref="B49:C50"/>
    <mergeCell ref="D49:F50"/>
    <mergeCell ref="G49:I50"/>
    <mergeCell ref="J49:J50"/>
    <mergeCell ref="K49:M50"/>
    <mergeCell ref="N49:Q50"/>
    <mergeCell ref="G51:I52"/>
    <mergeCell ref="J51:J52"/>
    <mergeCell ref="N51:Q52"/>
    <mergeCell ref="B51:C52"/>
    <mergeCell ref="D51:F52"/>
    <mergeCell ref="K51:M52"/>
    <mergeCell ref="D2:AG4"/>
    <mergeCell ref="F8:AE9"/>
    <mergeCell ref="AF28:AG34"/>
    <mergeCell ref="C25:D25"/>
    <mergeCell ref="K25:L25"/>
    <mergeCell ref="O25:P25"/>
    <mergeCell ref="H19:K19"/>
    <mergeCell ref="Z19:AC19"/>
    <mergeCell ref="E22:F22"/>
    <mergeCell ref="AC26:AD26"/>
    <mergeCell ref="C24:D24"/>
    <mergeCell ref="G24:H24"/>
    <mergeCell ref="K24:L24"/>
    <mergeCell ref="O24:P24"/>
    <mergeCell ref="M22:N22"/>
    <mergeCell ref="W22:X22"/>
    <mergeCell ref="N11:X11"/>
    <mergeCell ref="J17:R17"/>
    <mergeCell ref="Q16:T16"/>
    <mergeCell ref="AG24:AH24"/>
    <mergeCell ref="AC25:AD25"/>
    <mergeCell ref="AG25:AH25"/>
    <mergeCell ref="N12:X12"/>
    <mergeCell ref="AE22:AF22"/>
    <mergeCell ref="B47:C48"/>
    <mergeCell ref="D47:F48"/>
    <mergeCell ref="G47:I48"/>
    <mergeCell ref="K47:M48"/>
    <mergeCell ref="N47:Q48"/>
    <mergeCell ref="B40:Q40"/>
    <mergeCell ref="D36:O37"/>
    <mergeCell ref="B42:AI42"/>
    <mergeCell ref="B43:AI43"/>
    <mergeCell ref="B39:Q39"/>
    <mergeCell ref="V36:AG37"/>
    <mergeCell ref="N46:Q46"/>
    <mergeCell ref="T39:AI39"/>
    <mergeCell ref="B45:Q45"/>
    <mergeCell ref="B41:Q41"/>
    <mergeCell ref="J47:J48"/>
    <mergeCell ref="T47:U48"/>
    <mergeCell ref="AF46:AI46"/>
    <mergeCell ref="T40:AI40"/>
    <mergeCell ref="D46:F46"/>
    <mergeCell ref="G46:M46"/>
    <mergeCell ref="T41:AI41"/>
    <mergeCell ref="AB47:AB48"/>
    <mergeCell ref="AC47:AE48"/>
    <mergeCell ref="B27:C27"/>
    <mergeCell ref="D27:E27"/>
    <mergeCell ref="F27:G27"/>
    <mergeCell ref="B46:C46"/>
    <mergeCell ref="B28:C34"/>
    <mergeCell ref="D28:E34"/>
    <mergeCell ref="F28:G34"/>
    <mergeCell ref="H28:I34"/>
    <mergeCell ref="J28:K34"/>
    <mergeCell ref="S17:AA17"/>
    <mergeCell ref="I20:J20"/>
    <mergeCell ref="E23:F23"/>
    <mergeCell ref="M23:N23"/>
    <mergeCell ref="U25:V25"/>
    <mergeCell ref="P28:Q34"/>
    <mergeCell ref="T27:U27"/>
    <mergeCell ref="V28:W34"/>
    <mergeCell ref="G25:H25"/>
    <mergeCell ref="G26:H26"/>
    <mergeCell ref="W23:X23"/>
    <mergeCell ref="Y26:Z26"/>
    <mergeCell ref="AA20:AB20"/>
    <mergeCell ref="Y25:Z25"/>
    <mergeCell ref="U24:V24"/>
    <mergeCell ref="Y24:Z24"/>
    <mergeCell ref="AE23:AF23"/>
    <mergeCell ref="X28:Y34"/>
    <mergeCell ref="Z28:AA34"/>
    <mergeCell ref="AB28:AC34"/>
    <mergeCell ref="AD28:AE34"/>
    <mergeCell ref="H27:I27"/>
    <mergeCell ref="J27:K27"/>
    <mergeCell ref="L27:M27"/>
    <mergeCell ref="N27:O27"/>
    <mergeCell ref="P27:Q27"/>
    <mergeCell ref="T28:U34"/>
    <mergeCell ref="L28:M34"/>
    <mergeCell ref="N28:O34"/>
    <mergeCell ref="AC24:AD24"/>
  </mergeCells>
  <phoneticPr fontId="1"/>
  <pageMargins left="0.7086614173228347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4</vt:i4>
      </vt:variant>
    </vt:vector>
  </HeadingPairs>
  <TitlesOfParts>
    <vt:vector size="11" baseType="lpstr">
      <vt:lpstr>組合せ</vt:lpstr>
      <vt:lpstr>A・Bブロック</vt:lpstr>
      <vt:lpstr>C・Dブロック</vt:lpstr>
      <vt:lpstr>E・Fブロック</vt:lpstr>
      <vt:lpstr>G・Hブロック</vt:lpstr>
      <vt:lpstr>予選結果</vt:lpstr>
      <vt:lpstr>決勝トーナメント</vt:lpstr>
      <vt:lpstr>C・Dブロック!Print_Area</vt:lpstr>
      <vt:lpstr>決勝トーナメント!Print_Area</vt:lpstr>
      <vt:lpstr>組合せ!Print_Area</vt:lpstr>
      <vt:lpstr>予選結果!Print_Area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</dc:creator>
  <cp:lastModifiedBy>文仁 宮川</cp:lastModifiedBy>
  <cp:revision/>
  <cp:lastPrinted>2025-11-01T07:50:11Z</cp:lastPrinted>
  <dcterms:created xsi:type="dcterms:W3CDTF">2016-01-13T09:45:35Z</dcterms:created>
  <dcterms:modified xsi:type="dcterms:W3CDTF">2025-11-02T00:15:17Z</dcterms:modified>
</cp:coreProperties>
</file>